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00" windowHeight="12960" activeTab="0"/>
  </bookViews>
  <sheets>
    <sheet name="Plano Comercial" sheetId="1" r:id="rId1"/>
    <sheet name="Rádio" sheetId="2" r:id="rId2"/>
    <sheet name="Digital" sheetId="3" r:id="rId3"/>
    <sheet name="Tático" sheetId="4" r:id="rId4"/>
  </sheets>
  <definedNames>
    <definedName name="_xlnm.Print_Area" localSheetId="2">'Digital'!$A$1:$AN$20</definedName>
    <definedName name="_xlnm.Print_Area" localSheetId="1">'Rádio'!$A$1:$AN$26</definedName>
  </definedNames>
  <calcPr fullCalcOnLoad="1"/>
</workbook>
</file>

<file path=xl/sharedStrings.xml><?xml version="1.0" encoding="utf-8"?>
<sst xmlns="http://schemas.openxmlformats.org/spreadsheetml/2006/main" count="345" uniqueCount="58">
  <si>
    <t>A</t>
  </si>
  <si>
    <t>B</t>
  </si>
  <si>
    <t>C</t>
  </si>
  <si>
    <t>D</t>
  </si>
  <si>
    <t>S</t>
  </si>
  <si>
    <t>T</t>
  </si>
  <si>
    <t>Q</t>
  </si>
  <si>
    <t>PEÇA</t>
  </si>
  <si>
    <t>HORÁRIO</t>
  </si>
  <si>
    <t>06H ÀS 00H</t>
  </si>
  <si>
    <t xml:space="preserve"> </t>
  </si>
  <si>
    <t>TOTAL TABELA</t>
  </si>
  <si>
    <t>FINAL COM DESCONTO</t>
  </si>
  <si>
    <t>DESCONTO MATRIZ:</t>
  </si>
  <si>
    <t>DESCONTO APLICADO:</t>
  </si>
  <si>
    <t xml:space="preserve">TOTAL FINAL DA CAMPANHA: </t>
  </si>
  <si>
    <t>VALOR FINAL COM DESCONTO:</t>
  </si>
  <si>
    <t>ENTREGA COMERCIAL</t>
  </si>
  <si>
    <t>MEIO: RÁDIO</t>
  </si>
  <si>
    <t>TABELA UNITÁRIO</t>
  </si>
  <si>
    <t>ASSINATURA 5"</t>
  </si>
  <si>
    <t>MATERIAL MATRIZ</t>
  </si>
  <si>
    <t>TOTAL</t>
  </si>
  <si>
    <t>ASSINATURA 5" AO VIVO</t>
  </si>
  <si>
    <t>QTD</t>
  </si>
  <si>
    <t>VALOR COM DESCONTO</t>
  </si>
  <si>
    <t>UNITÁRIO TABELA</t>
  </si>
  <si>
    <t>PLANO COMERCIAL</t>
  </si>
  <si>
    <t>TOTAL COM DESCONTO:</t>
  </si>
  <si>
    <t>MEIO: DIGITAL</t>
  </si>
  <si>
    <t>ITEM</t>
  </si>
  <si>
    <t>BONIFICADO</t>
  </si>
  <si>
    <t>COMERCIAL 30"</t>
  </si>
  <si>
    <t xml:space="preserve">CH PÓS VENDA </t>
  </si>
  <si>
    <t>COMERCIAL EXCLUSIVO PATROCINADOR</t>
  </si>
  <si>
    <t xml:space="preserve">POST PÓS VENDA </t>
  </si>
  <si>
    <t>PLANO DE MÍDIA E COMERCIAL - FESTA JUNINA 2019</t>
  </si>
  <si>
    <t xml:space="preserve">JUNHO </t>
  </si>
  <si>
    <t>MEIO: TÁTICO / AÇÕES</t>
  </si>
  <si>
    <t>LOGO COMARTILHADO</t>
  </si>
  <si>
    <t>10H-19H</t>
  </si>
  <si>
    <t xml:space="preserve">LOGO COMPARTILHADO </t>
  </si>
  <si>
    <t>MONTAGEM DO EVENTO</t>
  </si>
  <si>
    <t>PIT STOP NO EVENTO</t>
  </si>
  <si>
    <t>CH DIVULGAÇÃO FESTA JUNINA</t>
  </si>
  <si>
    <t>TESTEMUNHAL DIVULGAÇÃO FESTA JUNINA</t>
  </si>
  <si>
    <t>PLANO COMERCIAL - FESTA JUNINA 2019</t>
  </si>
  <si>
    <t>MAIO</t>
  </si>
  <si>
    <t>E</t>
  </si>
  <si>
    <t>CH DIVULGAÇÃO ATRAÇÃO SEMANA</t>
  </si>
  <si>
    <t>F</t>
  </si>
  <si>
    <t>CH EVENTO DO DIA</t>
  </si>
  <si>
    <t>POST VENDA FESTA JUNINA</t>
  </si>
  <si>
    <t>POST DIVULGAÇÃO SHOW</t>
  </si>
  <si>
    <t xml:space="preserve">STORIES NO EVENTO </t>
  </si>
  <si>
    <t>MENÇÃO REDE SOCIAL</t>
  </si>
  <si>
    <t xml:space="preserve">LOGO COMPARTILHADO REDE SOCIAL - IMPULSIONADO </t>
  </si>
  <si>
    <t>06H-24H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</si>
</sst>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_(* #,##0_);_(* \(#,##0\);_(* &quot;-&quot;??_);_(@_)"/>
    <numFmt numFmtId="185" formatCode="mmmm/yyyy"/>
    <numFmt numFmtId="186" formatCode="[$-416]d\-mmm;@"/>
    <numFmt numFmtId="187" formatCode="[$-416]d;@"/>
    <numFmt numFmtId="188" formatCode="mmm/yyyy"/>
    <numFmt numFmtId="189" formatCode="yymm\ \-\ ddhhmmss"/>
    <numFmt numFmtId="190" formatCode="0.000000%"/>
    <numFmt numFmtId="191" formatCode="_(* #,##0.000000_);_(* \(#,##0.000000\);_(* &quot;-&quot;??????_);_(@_)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  <numFmt numFmtId="196" formatCode="[$-416]dddd\,\ d&quot; de &quot;mmmm&quot; de &quot;yyyy"/>
    <numFmt numFmtId="197" formatCode="[$-F800]dddd\,\ mmmm\ dd\,\ yyyy"/>
    <numFmt numFmtId="198" formatCode="_(* #,##0.0_);_(* \(#,##0.0\);_(* &quot;-&quot;??_);_(@_)"/>
    <numFmt numFmtId="199" formatCode="[$-409]dddd\,\ mmmm\ d\,\ yy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3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8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3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1" fontId="3" fillId="32" borderId="11" xfId="51" applyNumberFormat="1" applyFont="1" applyFill="1" applyBorder="1" applyAlignment="1">
      <alignment horizontal="center" vertical="center"/>
      <protection/>
    </xf>
    <xf numFmtId="0" fontId="9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183" fontId="7" fillId="32" borderId="0" xfId="0" applyNumberFormat="1" applyFont="1" applyFill="1" applyBorder="1" applyAlignment="1">
      <alignment horizontal="center"/>
    </xf>
    <xf numFmtId="183" fontId="0" fillId="32" borderId="0" xfId="47" applyFont="1" applyFill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183" fontId="33" fillId="33" borderId="0" xfId="47" applyFont="1" applyFill="1" applyBorder="1" applyAlignment="1">
      <alignment/>
    </xf>
    <xf numFmtId="0" fontId="33" fillId="7" borderId="0" xfId="0" applyFont="1" applyFill="1" applyBorder="1" applyAlignment="1">
      <alignment/>
    </xf>
    <xf numFmtId="0" fontId="32" fillId="7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0" fontId="32" fillId="34" borderId="0" xfId="0" applyFont="1" applyFill="1" applyBorder="1" applyAlignment="1">
      <alignment/>
    </xf>
    <xf numFmtId="183" fontId="33" fillId="34" borderId="0" xfId="47" applyFont="1" applyFill="1" applyBorder="1" applyAlignment="1">
      <alignment/>
    </xf>
    <xf numFmtId="0" fontId="33" fillId="0" borderId="0" xfId="0" applyFont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3" fillId="7" borderId="0" xfId="0" applyFont="1" applyFill="1" applyBorder="1" applyAlignment="1">
      <alignment horizontal="center"/>
    </xf>
    <xf numFmtId="0" fontId="32" fillId="7" borderId="0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center"/>
    </xf>
    <xf numFmtId="0" fontId="32" fillId="34" borderId="0" xfId="0" applyFont="1" applyFill="1" applyBorder="1" applyAlignment="1">
      <alignment horizontal="center"/>
    </xf>
    <xf numFmtId="1" fontId="33" fillId="34" borderId="0" xfId="0" applyNumberFormat="1" applyFont="1" applyFill="1" applyBorder="1" applyAlignment="1">
      <alignment horizontal="center"/>
    </xf>
    <xf numFmtId="0" fontId="34" fillId="0" borderId="0" xfId="0" applyFont="1" applyAlignment="1">
      <alignment/>
    </xf>
    <xf numFmtId="183" fontId="34" fillId="0" borderId="0" xfId="47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9" fontId="0" fillId="32" borderId="0" xfId="53" applyNumberFormat="1" applyFont="1" applyFill="1" applyAlignment="1">
      <alignment/>
    </xf>
    <xf numFmtId="0" fontId="8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183" fontId="10" fillId="32" borderId="0" xfId="47" applyFont="1" applyFill="1" applyAlignment="1">
      <alignment/>
    </xf>
    <xf numFmtId="1" fontId="0" fillId="32" borderId="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1" fontId="0" fillId="32" borderId="0" xfId="0" applyNumberFormat="1" applyFont="1" applyFill="1" applyBorder="1" applyAlignment="1">
      <alignment/>
    </xf>
    <xf numFmtId="183" fontId="0" fillId="32" borderId="0" xfId="0" applyNumberFormat="1" applyFont="1" applyFill="1" applyBorder="1" applyAlignment="1">
      <alignment/>
    </xf>
    <xf numFmtId="0" fontId="3" fillId="32" borderId="12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184" fontId="3" fillId="32" borderId="11" xfId="64" applyNumberFormat="1" applyFont="1" applyFill="1" applyBorder="1" applyAlignment="1">
      <alignment horizontal="center" vertical="center"/>
    </xf>
    <xf numFmtId="184" fontId="3" fillId="32" borderId="13" xfId="64" applyNumberFormat="1" applyFont="1" applyFill="1" applyBorder="1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wrapText="1"/>
    </xf>
    <xf numFmtId="9" fontId="0" fillId="32" borderId="0" xfId="53" applyNumberFormat="1" applyFont="1" applyFill="1" applyAlignment="1">
      <alignment horizontal="center" vertical="center"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>
      <alignment horizontal="left"/>
    </xf>
    <xf numFmtId="0" fontId="7" fillId="32" borderId="0" xfId="0" applyFont="1" applyFill="1" applyAlignment="1">
      <alignment/>
    </xf>
    <xf numFmtId="0" fontId="0" fillId="32" borderId="0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1" fontId="3" fillId="32" borderId="13" xfId="0" applyNumberFormat="1" applyFont="1" applyFill="1" applyBorder="1" applyAlignment="1">
      <alignment/>
    </xf>
    <xf numFmtId="1" fontId="12" fillId="32" borderId="0" xfId="51" applyNumberFormat="1" applyFont="1" applyFill="1" applyBorder="1" applyAlignment="1">
      <alignment horizontal="center" vertical="center"/>
      <protection/>
    </xf>
    <xf numFmtId="0" fontId="4" fillId="32" borderId="11" xfId="0" applyFont="1" applyFill="1" applyBorder="1" applyAlignment="1">
      <alignment horizontal="center"/>
    </xf>
    <xf numFmtId="184" fontId="4" fillId="32" borderId="11" xfId="0" applyNumberFormat="1" applyFont="1" applyFill="1" applyBorder="1" applyAlignment="1">
      <alignment horizontal="center"/>
    </xf>
    <xf numFmtId="197" fontId="4" fillId="32" borderId="0" xfId="0" applyNumberFormat="1" applyFont="1" applyFill="1" applyBorder="1" applyAlignment="1">
      <alignment horizontal="center"/>
    </xf>
    <xf numFmtId="183" fontId="3" fillId="32" borderId="11" xfId="47" applyFont="1" applyFill="1" applyBorder="1" applyAlignment="1">
      <alignment horizontal="center"/>
    </xf>
    <xf numFmtId="1" fontId="12" fillId="32" borderId="0" xfId="51" applyNumberFormat="1" applyFont="1" applyFill="1" applyBorder="1" applyAlignment="1">
      <alignment vertical="center"/>
      <protection/>
    </xf>
    <xf numFmtId="0" fontId="0" fillId="32" borderId="11" xfId="0" applyFont="1" applyFill="1" applyBorder="1" applyAlignment="1">
      <alignment horizontal="center" vertical="center"/>
    </xf>
    <xf numFmtId="0" fontId="13" fillId="32" borderId="0" xfId="0" applyFont="1" applyFill="1" applyAlignment="1">
      <alignment/>
    </xf>
    <xf numFmtId="183" fontId="33" fillId="7" borderId="0" xfId="47" applyFont="1" applyFill="1" applyBorder="1" applyAlignment="1">
      <alignment/>
    </xf>
    <xf numFmtId="183" fontId="32" fillId="33" borderId="0" xfId="0" applyNumberFormat="1" applyFont="1" applyFill="1" applyBorder="1" applyAlignment="1">
      <alignment/>
    </xf>
    <xf numFmtId="183" fontId="33" fillId="33" borderId="0" xfId="47" applyFont="1" applyFill="1" applyBorder="1" applyAlignment="1">
      <alignment horizontal="center"/>
    </xf>
    <xf numFmtId="183" fontId="33" fillId="7" borderId="0" xfId="47" applyFont="1" applyFill="1" applyBorder="1" applyAlignment="1">
      <alignment horizontal="center"/>
    </xf>
    <xf numFmtId="183" fontId="32" fillId="7" borderId="0" xfId="47" applyFont="1" applyFill="1" applyBorder="1" applyAlignment="1">
      <alignment/>
    </xf>
    <xf numFmtId="9" fontId="33" fillId="0" borderId="0" xfId="53" applyFont="1" applyAlignment="1">
      <alignment/>
    </xf>
    <xf numFmtId="9" fontId="32" fillId="0" borderId="0" xfId="53" applyFont="1" applyAlignment="1">
      <alignment horizontal="center"/>
    </xf>
    <xf numFmtId="183" fontId="32" fillId="34" borderId="0" xfId="47" applyFont="1" applyFill="1" applyBorder="1" applyAlignment="1">
      <alignment/>
    </xf>
    <xf numFmtId="9" fontId="32" fillId="34" borderId="0" xfId="53" applyFont="1" applyFill="1" applyBorder="1" applyAlignment="1">
      <alignment horizontal="center"/>
    </xf>
    <xf numFmtId="183" fontId="33" fillId="34" borderId="0" xfId="47" applyFont="1" applyFill="1" applyBorder="1" applyAlignment="1">
      <alignment horizontal="center"/>
    </xf>
    <xf numFmtId="197" fontId="4" fillId="32" borderId="1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84" fontId="3" fillId="33" borderId="11" xfId="64" applyNumberFormat="1" applyFont="1" applyFill="1" applyBorder="1" applyAlignment="1">
      <alignment horizontal="center" vertical="center"/>
    </xf>
    <xf numFmtId="197" fontId="4" fillId="32" borderId="11" xfId="0" applyNumberFormat="1" applyFont="1" applyFill="1" applyBorder="1" applyAlignment="1">
      <alignment horizontal="center"/>
    </xf>
    <xf numFmtId="184" fontId="3" fillId="0" borderId="11" xfId="64" applyNumberFormat="1" applyFont="1" applyFill="1" applyBorder="1" applyAlignment="1">
      <alignment horizontal="center" vertical="center"/>
    </xf>
    <xf numFmtId="187" fontId="3" fillId="32" borderId="11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84" fontId="3" fillId="35" borderId="11" xfId="64" applyNumberFormat="1" applyFont="1" applyFill="1" applyBorder="1" applyAlignment="1">
      <alignment horizontal="center" vertical="center"/>
    </xf>
    <xf numFmtId="197" fontId="4" fillId="32" borderId="1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184" fontId="3" fillId="32" borderId="0" xfId="64" applyNumberFormat="1" applyFont="1" applyFill="1" applyBorder="1" applyAlignment="1">
      <alignment/>
    </xf>
    <xf numFmtId="184" fontId="3" fillId="32" borderId="0" xfId="64" applyNumberFormat="1" applyFont="1" applyFill="1" applyAlignment="1">
      <alignment/>
    </xf>
    <xf numFmtId="197" fontId="4" fillId="32" borderId="1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197" fontId="4" fillId="32" borderId="11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7" fontId="3" fillId="0" borderId="11" xfId="0" applyNumberFormat="1" applyFont="1" applyFill="1" applyBorder="1" applyAlignment="1">
      <alignment horizontal="center" vertical="center"/>
    </xf>
    <xf numFmtId="1" fontId="3" fillId="0" borderId="11" xfId="51" applyNumberFormat="1" applyFont="1" applyFill="1" applyBorder="1" applyAlignment="1">
      <alignment horizontal="center" vertical="center"/>
      <protection/>
    </xf>
    <xf numFmtId="187" fontId="3" fillId="35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" fontId="4" fillId="32" borderId="11" xfId="0" applyNumberFormat="1" applyFont="1" applyFill="1" applyBorder="1" applyAlignment="1">
      <alignment horizontal="center"/>
    </xf>
    <xf numFmtId="197" fontId="4" fillId="32" borderId="11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17" fontId="4" fillId="0" borderId="14" xfId="0" applyNumberFormat="1" applyFont="1" applyFill="1" applyBorder="1" applyAlignment="1">
      <alignment horizontal="center" vertical="center"/>
    </xf>
    <xf numFmtId="17" fontId="4" fillId="0" borderId="12" xfId="0" applyNumberFormat="1" applyFont="1" applyFill="1" applyBorder="1" applyAlignment="1">
      <alignment horizontal="center" vertical="center"/>
    </xf>
    <xf numFmtId="17" fontId="4" fillId="0" borderId="15" xfId="0" applyNumberFormat="1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183" fontId="0" fillId="32" borderId="11" xfId="47" applyFont="1" applyFill="1" applyBorder="1" applyAlignment="1">
      <alignment horizontal="center"/>
    </xf>
    <xf numFmtId="0" fontId="7" fillId="32" borderId="21" xfId="0" applyFont="1" applyFill="1" applyBorder="1" applyAlignment="1">
      <alignment horizontal="center"/>
    </xf>
    <xf numFmtId="183" fontId="7" fillId="32" borderId="21" xfId="0" applyNumberFormat="1" applyFont="1" applyFill="1" applyBorder="1" applyAlignment="1">
      <alignment horizontal="center"/>
    </xf>
    <xf numFmtId="197" fontId="4" fillId="32" borderId="14" xfId="0" applyNumberFormat="1" applyFont="1" applyFill="1" applyBorder="1" applyAlignment="1">
      <alignment horizontal="center"/>
    </xf>
    <xf numFmtId="197" fontId="4" fillId="32" borderId="15" xfId="0" applyNumberFormat="1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 vertical="center" wrapText="1"/>
    </xf>
    <xf numFmtId="183" fontId="3" fillId="32" borderId="14" xfId="47" applyFont="1" applyFill="1" applyBorder="1" applyAlignment="1">
      <alignment horizontal="center"/>
    </xf>
    <xf numFmtId="183" fontId="3" fillId="32" borderId="12" xfId="47" applyFont="1" applyFill="1" applyBorder="1" applyAlignment="1">
      <alignment horizontal="center"/>
    </xf>
    <xf numFmtId="183" fontId="3" fillId="32" borderId="15" xfId="47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197" fontId="4" fillId="32" borderId="20" xfId="0" applyNumberFormat="1" applyFont="1" applyFill="1" applyBorder="1" applyAlignment="1">
      <alignment horizontal="center" vertical="center"/>
    </xf>
    <xf numFmtId="197" fontId="4" fillId="32" borderId="10" xfId="0" applyNumberFormat="1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17" fontId="4" fillId="32" borderId="14" xfId="0" applyNumberFormat="1" applyFont="1" applyFill="1" applyBorder="1" applyAlignment="1">
      <alignment horizontal="center" vertical="center"/>
    </xf>
    <xf numFmtId="17" fontId="4" fillId="32" borderId="12" xfId="0" applyNumberFormat="1" applyFont="1" applyFill="1" applyBorder="1" applyAlignment="1">
      <alignment horizontal="center" vertical="center"/>
    </xf>
    <xf numFmtId="17" fontId="4" fillId="32" borderId="15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/>
    </xf>
    <xf numFmtId="183" fontId="10" fillId="32" borderId="0" xfId="47" applyFont="1" applyFill="1" applyAlignment="1">
      <alignment horizontal="center"/>
    </xf>
    <xf numFmtId="0" fontId="4" fillId="32" borderId="2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9" fontId="0" fillId="32" borderId="20" xfId="53" applyFont="1" applyFill="1" applyBorder="1" applyAlignment="1">
      <alignment horizontal="center" vertical="center"/>
    </xf>
    <xf numFmtId="9" fontId="0" fillId="32" borderId="10" xfId="53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 vertical="center"/>
    </xf>
    <xf numFmtId="183" fontId="3" fillId="32" borderId="11" xfId="47" applyFont="1" applyFill="1" applyBorder="1" applyAlignment="1">
      <alignment horizontal="center"/>
    </xf>
    <xf numFmtId="197" fontId="4" fillId="32" borderId="16" xfId="0" applyNumberFormat="1" applyFont="1" applyFill="1" applyBorder="1" applyAlignment="1">
      <alignment horizontal="center" vertical="center"/>
    </xf>
    <xf numFmtId="197" fontId="4" fillId="32" borderId="21" xfId="0" applyNumberFormat="1" applyFont="1" applyFill="1" applyBorder="1" applyAlignment="1">
      <alignment horizontal="center" vertical="center"/>
    </xf>
    <xf numFmtId="197" fontId="4" fillId="32" borderId="17" xfId="0" applyNumberFormat="1" applyFont="1" applyFill="1" applyBorder="1" applyAlignment="1">
      <alignment horizontal="center" vertical="center"/>
    </xf>
    <xf numFmtId="197" fontId="4" fillId="32" borderId="18" xfId="0" applyNumberFormat="1" applyFont="1" applyFill="1" applyBorder="1" applyAlignment="1">
      <alignment horizontal="center" vertical="center"/>
    </xf>
    <xf numFmtId="197" fontId="4" fillId="32" borderId="24" xfId="0" applyNumberFormat="1" applyFont="1" applyFill="1" applyBorder="1" applyAlignment="1">
      <alignment horizontal="center" vertical="center"/>
    </xf>
    <xf numFmtId="197" fontId="4" fillId="32" borderId="19" xfId="0" applyNumberFormat="1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54"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zoomScale="86" zoomScaleNormal="86" zoomScalePageLayoutView="0" workbookViewId="0" topLeftCell="A1">
      <selection activeCell="C20" sqref="C20"/>
    </sheetView>
  </sheetViews>
  <sheetFormatPr defaultColWidth="9.00390625" defaultRowHeight="23.25" customHeight="1"/>
  <cols>
    <col min="1" max="1" width="9.00390625" style="12" customWidth="1"/>
    <col min="2" max="2" width="69.7109375" style="12" customWidth="1"/>
    <col min="3" max="3" width="35.140625" style="12" bestFit="1" customWidth="1"/>
    <col min="4" max="4" width="35.00390625" style="21" customWidth="1"/>
    <col min="5" max="5" width="36.28125" style="12" customWidth="1"/>
    <col min="6" max="16384" width="9.00390625" style="12" customWidth="1"/>
  </cols>
  <sheetData>
    <row r="1" spans="2:5" ht="23.25" customHeight="1">
      <c r="B1" s="11" t="s">
        <v>46</v>
      </c>
      <c r="C1" s="11"/>
      <c r="D1" s="69" t="s">
        <v>14</v>
      </c>
      <c r="E1" s="68">
        <v>0</v>
      </c>
    </row>
    <row r="3" spans="1:5" ht="23.25" customHeight="1">
      <c r="A3" s="13"/>
      <c r="B3" s="14" t="str">
        <f>Rádio!A2</f>
        <v>MEIO: RÁDIO</v>
      </c>
      <c r="C3" s="13"/>
      <c r="D3" s="14" t="str">
        <f>Rádio!E44</f>
        <v>TOTAL COM DESCONTO:</v>
      </c>
      <c r="E3" s="64">
        <f>Rádio!$K$44</f>
        <v>756000</v>
      </c>
    </row>
    <row r="4" spans="1:5" ht="23.25" customHeight="1">
      <c r="A4" s="13"/>
      <c r="B4" s="13"/>
      <c r="C4" s="13"/>
      <c r="D4" s="22"/>
      <c r="E4" s="13"/>
    </row>
    <row r="5" spans="1:5" ht="23.25" customHeight="1">
      <c r="A5" s="14" t="str">
        <f>Rádio!A39</f>
        <v>QTD</v>
      </c>
      <c r="B5" s="14" t="str">
        <f>Rádio!C39</f>
        <v>ITEM</v>
      </c>
      <c r="C5" s="14" t="str">
        <f>Rádio!D39</f>
        <v>UNITÁRIO TABELA</v>
      </c>
      <c r="D5" s="23" t="str">
        <f>Rádio!E39</f>
        <v>TOTAL TABELA</v>
      </c>
      <c r="E5" s="14" t="str">
        <f>Rádio!K39</f>
        <v>VALOR COM DESCONTO</v>
      </c>
    </row>
    <row r="6" spans="1:5" ht="23.25" customHeight="1">
      <c r="A6" s="13">
        <f>Rádio!A41</f>
        <v>613</v>
      </c>
      <c r="B6" s="13" t="str">
        <f>Rádio!C41</f>
        <v>ASSINATURA 5"</v>
      </c>
      <c r="C6" s="15">
        <f>Rádio!D41</f>
        <v>700</v>
      </c>
      <c r="D6" s="65" t="str">
        <f>Rádio!E41</f>
        <v>BONIFICADO</v>
      </c>
      <c r="E6" s="15" t="str">
        <f>Rádio!K41</f>
        <v>BONIFICADO</v>
      </c>
    </row>
    <row r="7" spans="1:5" ht="23.25" customHeight="1">
      <c r="A7" s="13">
        <f>Rádio!A42</f>
        <v>180</v>
      </c>
      <c r="B7" s="13" t="str">
        <f>Rádio!C42</f>
        <v>ASSINATURA 5" AO VIVO</v>
      </c>
      <c r="C7" s="15">
        <f>Rádio!D42</f>
        <v>1400</v>
      </c>
      <c r="D7" s="65">
        <f>Rádio!E42</f>
        <v>252000</v>
      </c>
      <c r="E7" s="15">
        <f>Rádio!K42</f>
        <v>252000</v>
      </c>
    </row>
    <row r="8" spans="1:5" ht="23.25" customHeight="1">
      <c r="A8" s="13">
        <f>Rádio!A43</f>
        <v>180</v>
      </c>
      <c r="B8" s="13" t="str">
        <f>Rádio!C43</f>
        <v>COMERCIAL 30"</v>
      </c>
      <c r="C8" s="15">
        <f>Rádio!D43</f>
        <v>2800</v>
      </c>
      <c r="D8" s="65">
        <f>Rádio!E43</f>
        <v>504000</v>
      </c>
      <c r="E8" s="15">
        <f>Rádio!K43</f>
        <v>504000</v>
      </c>
    </row>
    <row r="9" spans="1:5" ht="23.25" customHeight="1">
      <c r="A9" s="13"/>
      <c r="B9" s="13"/>
      <c r="C9" s="13"/>
      <c r="D9" s="22"/>
      <c r="E9" s="13"/>
    </row>
    <row r="10" spans="1:5" ht="23.25" customHeight="1">
      <c r="A10" s="17" t="s">
        <v>10</v>
      </c>
      <c r="B10" s="17" t="str">
        <f>Digital!A2</f>
        <v>MEIO: DIGITAL</v>
      </c>
      <c r="C10" s="16"/>
      <c r="D10" s="25" t="str">
        <f>Digital!E32</f>
        <v>TOTAL COM DESCONTO:</v>
      </c>
      <c r="E10" s="67">
        <f>Digital!K32</f>
        <v>56000</v>
      </c>
    </row>
    <row r="11" spans="1:5" ht="23.25" customHeight="1">
      <c r="A11" s="16"/>
      <c r="B11" s="16"/>
      <c r="C11" s="16"/>
      <c r="D11" s="24"/>
      <c r="E11" s="16"/>
    </row>
    <row r="12" spans="1:5" ht="23.25" customHeight="1">
      <c r="A12" s="17" t="str">
        <f>Digital!A28</f>
        <v>QTD</v>
      </c>
      <c r="B12" s="17" t="str">
        <f>Digital!C28</f>
        <v>ITEM</v>
      </c>
      <c r="C12" s="17" t="str">
        <f>Digital!D28</f>
        <v>UNITÁRIO TABELA</v>
      </c>
      <c r="D12" s="25" t="str">
        <f>Digital!E28</f>
        <v>TOTAL TABELA</v>
      </c>
      <c r="E12" s="17" t="str">
        <f>Digital!K28</f>
        <v>VALOR COM DESCONTO</v>
      </c>
    </row>
    <row r="13" spans="1:5" ht="23.25" customHeight="1">
      <c r="A13" s="16">
        <f>Digital!A30</f>
        <v>24</v>
      </c>
      <c r="B13" s="16" t="str">
        <f>Digital!C30</f>
        <v>MENÇÃO REDE SOCIAL</v>
      </c>
      <c r="C13" s="63">
        <f>Digital!D30</f>
        <v>350</v>
      </c>
      <c r="D13" s="66">
        <f>Digital!E30</f>
        <v>8400</v>
      </c>
      <c r="E13" s="63">
        <f>Digital!K30</f>
        <v>8400</v>
      </c>
    </row>
    <row r="14" spans="1:5" ht="23.25" customHeight="1">
      <c r="A14" s="16">
        <f>Digital!A31</f>
        <v>68</v>
      </c>
      <c r="B14" s="16" t="str">
        <f>Digital!C31</f>
        <v>LOGO COMPARTILHADO REDE SOCIAL - IMPULSIONADO </v>
      </c>
      <c r="C14" s="63">
        <f>Digital!D31</f>
        <v>700</v>
      </c>
      <c r="D14" s="66">
        <f>Digital!E31</f>
        <v>47600</v>
      </c>
      <c r="E14" s="63">
        <f>Digital!K31</f>
        <v>47600</v>
      </c>
    </row>
    <row r="15" spans="1:5" ht="23.25" customHeight="1">
      <c r="A15" s="16"/>
      <c r="B15" s="16"/>
      <c r="C15" s="16"/>
      <c r="D15" s="24"/>
      <c r="E15" s="16"/>
    </row>
    <row r="16" spans="1:5" ht="23.25" customHeight="1">
      <c r="A16" s="19" t="s">
        <v>10</v>
      </c>
      <c r="B16" s="19" t="str">
        <f>Tático!A2</f>
        <v>MEIO: TÁTICO / AÇÕES</v>
      </c>
      <c r="C16" s="18"/>
      <c r="D16" s="71" t="str">
        <f>Tático!E29</f>
        <v>TOTAL COM DESCONTO:</v>
      </c>
      <c r="E16" s="70">
        <f>Tático!K29</f>
        <v>27000</v>
      </c>
    </row>
    <row r="17" spans="1:5" ht="23.25" customHeight="1">
      <c r="A17" s="18"/>
      <c r="B17" s="18"/>
      <c r="C17" s="18"/>
      <c r="D17" s="26"/>
      <c r="E17" s="18"/>
    </row>
    <row r="18" spans="1:5" ht="23.25" customHeight="1">
      <c r="A18" s="19" t="str">
        <f>Tático!A25</f>
        <v>QTD</v>
      </c>
      <c r="B18" s="19" t="str">
        <f>Tático!C25</f>
        <v>ITEM</v>
      </c>
      <c r="C18" s="19" t="str">
        <f>Tático!D25</f>
        <v>UNITÁRIO TABELA</v>
      </c>
      <c r="D18" s="27" t="str">
        <f>Tático!E25</f>
        <v>TOTAL TABELA</v>
      </c>
      <c r="E18" s="19" t="str">
        <f>Tático!K25</f>
        <v>VALOR COM DESCONTO</v>
      </c>
    </row>
    <row r="19" spans="1:5" ht="23.25" customHeight="1">
      <c r="A19" s="18">
        <f>Tático!A27</f>
        <v>9</v>
      </c>
      <c r="B19" s="18" t="str">
        <f>Tático!C27</f>
        <v>LOGO COMPARTILHADO </v>
      </c>
      <c r="C19" s="20">
        <f>Tático!D27</f>
        <v>3000</v>
      </c>
      <c r="D19" s="72">
        <f>Tático!E27</f>
        <v>27000</v>
      </c>
      <c r="E19" s="20">
        <f>Tático!K27</f>
        <v>27000</v>
      </c>
    </row>
    <row r="20" spans="1:5" ht="23.25" customHeight="1">
      <c r="A20" s="18"/>
      <c r="B20" s="18"/>
      <c r="C20" s="18"/>
      <c r="D20" s="28"/>
      <c r="E20" s="20"/>
    </row>
    <row r="22" spans="2:5" s="32" customFormat="1" ht="30.75" customHeight="1">
      <c r="B22" s="29" t="s">
        <v>10</v>
      </c>
      <c r="C22" s="29" t="s">
        <v>16</v>
      </c>
      <c r="D22" s="31"/>
      <c r="E22" s="30">
        <f>E3+E10+E16</f>
        <v>839000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4"/>
  <sheetViews>
    <sheetView showGridLines="0" defaultGridColor="0" zoomScale="80" zoomScaleNormal="80" zoomScaleSheetLayoutView="85" colorId="23" workbookViewId="0" topLeftCell="A13">
      <selection activeCell="F4" sqref="F4"/>
    </sheetView>
  </sheetViews>
  <sheetFormatPr defaultColWidth="9.00390625" defaultRowHeight="12.75"/>
  <cols>
    <col min="1" max="1" width="6.140625" style="4" bestFit="1" customWidth="1"/>
    <col min="2" max="2" width="2.28125" style="4" hidden="1" customWidth="1"/>
    <col min="3" max="3" width="32.57421875" style="4" customWidth="1"/>
    <col min="4" max="4" width="25.8515625" style="4" customWidth="1"/>
    <col min="5" max="5" width="8.57421875" style="4" customWidth="1"/>
    <col min="6" max="6" width="0.85546875" style="43" customWidth="1"/>
    <col min="7" max="37" width="5.7109375" style="4" customWidth="1"/>
    <col min="38" max="38" width="1.1484375" style="4" customWidth="1"/>
    <col min="39" max="39" width="5.28125" style="4" bestFit="1" customWidth="1"/>
    <col min="40" max="40" width="1.28515625" style="4" customWidth="1"/>
    <col min="41" max="41" width="15.140625" style="4" customWidth="1"/>
    <col min="42" max="42" width="18.7109375" style="4" customWidth="1"/>
    <col min="43" max="43" width="27.00390625" style="4" customWidth="1"/>
    <col min="44" max="16384" width="9.00390625" style="4" customWidth="1"/>
  </cols>
  <sheetData>
    <row r="1" spans="1:42" ht="54" customHeight="1">
      <c r="A1" s="132" t="s">
        <v>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M1" s="37"/>
      <c r="AN1" s="37"/>
      <c r="AO1" s="47" t="s">
        <v>13</v>
      </c>
      <c r="AP1" s="48">
        <f>'Plano Comercial'!E1</f>
        <v>0</v>
      </c>
    </row>
    <row r="2" spans="1:40" ht="23.25" customHeight="1">
      <c r="A2" s="128" t="s">
        <v>18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M2" s="37"/>
      <c r="AN2" s="37"/>
    </row>
    <row r="3" spans="1:42" ht="12.75">
      <c r="A3" s="110"/>
      <c r="B3" s="110"/>
      <c r="C3" s="110"/>
      <c r="D3" s="110"/>
      <c r="E3" s="110"/>
      <c r="F3" s="8"/>
      <c r="G3" s="100" t="s">
        <v>47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2"/>
      <c r="AN3" s="37"/>
      <c r="AO3" s="51"/>
      <c r="AP3" s="33"/>
    </row>
    <row r="4" spans="1:43" ht="12.75">
      <c r="A4" s="103" t="s">
        <v>7</v>
      </c>
      <c r="B4" s="104"/>
      <c r="C4" s="107" t="s">
        <v>21</v>
      </c>
      <c r="D4" s="107" t="s">
        <v>17</v>
      </c>
      <c r="E4" s="109" t="s">
        <v>8</v>
      </c>
      <c r="F4" s="3"/>
      <c r="G4" s="93">
        <v>1</v>
      </c>
      <c r="H4" s="93">
        <f aca="true" t="shared" si="0" ref="H4:AH4">G4+1</f>
        <v>2</v>
      </c>
      <c r="I4" s="93">
        <f t="shared" si="0"/>
        <v>3</v>
      </c>
      <c r="J4" s="93">
        <f t="shared" si="0"/>
        <v>4</v>
      </c>
      <c r="K4" s="93">
        <f t="shared" si="0"/>
        <v>5</v>
      </c>
      <c r="L4" s="93">
        <f t="shared" si="0"/>
        <v>6</v>
      </c>
      <c r="M4" s="93">
        <f t="shared" si="0"/>
        <v>7</v>
      </c>
      <c r="N4" s="93">
        <f t="shared" si="0"/>
        <v>8</v>
      </c>
      <c r="O4" s="93">
        <f t="shared" si="0"/>
        <v>9</v>
      </c>
      <c r="P4" s="93">
        <f t="shared" si="0"/>
        <v>10</v>
      </c>
      <c r="Q4" s="93">
        <f t="shared" si="0"/>
        <v>11</v>
      </c>
      <c r="R4" s="93">
        <f t="shared" si="0"/>
        <v>12</v>
      </c>
      <c r="S4" s="93">
        <f t="shared" si="0"/>
        <v>13</v>
      </c>
      <c r="T4" s="93">
        <f t="shared" si="0"/>
        <v>14</v>
      </c>
      <c r="U4" s="93">
        <f t="shared" si="0"/>
        <v>15</v>
      </c>
      <c r="V4" s="92">
        <f t="shared" si="0"/>
        <v>16</v>
      </c>
      <c r="W4" s="92">
        <f t="shared" si="0"/>
        <v>17</v>
      </c>
      <c r="X4" s="92">
        <f t="shared" si="0"/>
        <v>18</v>
      </c>
      <c r="Y4" s="92">
        <f t="shared" si="0"/>
        <v>19</v>
      </c>
      <c r="Z4" s="92">
        <f t="shared" si="0"/>
        <v>20</v>
      </c>
      <c r="AA4" s="92">
        <f t="shared" si="0"/>
        <v>21</v>
      </c>
      <c r="AB4" s="92">
        <f t="shared" si="0"/>
        <v>22</v>
      </c>
      <c r="AC4" s="92">
        <f t="shared" si="0"/>
        <v>23</v>
      </c>
      <c r="AD4" s="92">
        <f t="shared" si="0"/>
        <v>24</v>
      </c>
      <c r="AE4" s="92">
        <f t="shared" si="0"/>
        <v>25</v>
      </c>
      <c r="AF4" s="92">
        <f t="shared" si="0"/>
        <v>26</v>
      </c>
      <c r="AG4" s="92">
        <f t="shared" si="0"/>
        <v>27</v>
      </c>
      <c r="AH4" s="92">
        <f t="shared" si="0"/>
        <v>28</v>
      </c>
      <c r="AI4" s="92">
        <v>29</v>
      </c>
      <c r="AJ4" s="92">
        <v>30</v>
      </c>
      <c r="AK4" s="92">
        <v>31</v>
      </c>
      <c r="AL4" s="46"/>
      <c r="AM4" s="111"/>
      <c r="AN4" s="37"/>
      <c r="AO4" s="46"/>
      <c r="AP4" s="46"/>
      <c r="AQ4" s="46"/>
    </row>
    <row r="5" spans="1:43" ht="13.5" thickBot="1">
      <c r="A5" s="105"/>
      <c r="B5" s="106"/>
      <c r="C5" s="108"/>
      <c r="D5" s="108"/>
      <c r="E5" s="109"/>
      <c r="F5" s="7"/>
      <c r="G5" s="92" t="s">
        <v>6</v>
      </c>
      <c r="H5" s="92" t="s">
        <v>6</v>
      </c>
      <c r="I5" s="92" t="s">
        <v>4</v>
      </c>
      <c r="J5" s="92" t="s">
        <v>4</v>
      </c>
      <c r="K5" s="92" t="s">
        <v>3</v>
      </c>
      <c r="L5" s="92" t="s">
        <v>4</v>
      </c>
      <c r="M5" s="92" t="s">
        <v>5</v>
      </c>
      <c r="N5" s="92" t="s">
        <v>6</v>
      </c>
      <c r="O5" s="92" t="s">
        <v>6</v>
      </c>
      <c r="P5" s="92" t="s">
        <v>4</v>
      </c>
      <c r="Q5" s="92" t="s">
        <v>4</v>
      </c>
      <c r="R5" s="92" t="s">
        <v>3</v>
      </c>
      <c r="S5" s="92" t="s">
        <v>4</v>
      </c>
      <c r="T5" s="92" t="s">
        <v>5</v>
      </c>
      <c r="U5" s="92" t="s">
        <v>6</v>
      </c>
      <c r="V5" s="92" t="s">
        <v>6</v>
      </c>
      <c r="W5" s="92" t="s">
        <v>4</v>
      </c>
      <c r="X5" s="92" t="s">
        <v>4</v>
      </c>
      <c r="Y5" s="92" t="s">
        <v>3</v>
      </c>
      <c r="Z5" s="92" t="s">
        <v>4</v>
      </c>
      <c r="AA5" s="92" t="s">
        <v>5</v>
      </c>
      <c r="AB5" s="92" t="s">
        <v>6</v>
      </c>
      <c r="AC5" s="92" t="s">
        <v>6</v>
      </c>
      <c r="AD5" s="92" t="s">
        <v>4</v>
      </c>
      <c r="AE5" s="92" t="s">
        <v>4</v>
      </c>
      <c r="AF5" s="92" t="s">
        <v>3</v>
      </c>
      <c r="AG5" s="92" t="s">
        <v>4</v>
      </c>
      <c r="AH5" s="92" t="s">
        <v>5</v>
      </c>
      <c r="AI5" s="92" t="s">
        <v>6</v>
      </c>
      <c r="AJ5" s="92" t="s">
        <v>6</v>
      </c>
      <c r="AK5" s="92" t="s">
        <v>4</v>
      </c>
      <c r="AL5" s="46"/>
      <c r="AM5" s="111"/>
      <c r="AN5" s="37"/>
      <c r="AO5" s="49" t="s">
        <v>19</v>
      </c>
      <c r="AP5" s="50" t="s">
        <v>11</v>
      </c>
      <c r="AQ5" s="49" t="s">
        <v>12</v>
      </c>
    </row>
    <row r="6" spans="1:43" ht="13.5" thickBot="1">
      <c r="A6" s="98" t="str">
        <f>A27</f>
        <v>A</v>
      </c>
      <c r="B6" s="98"/>
      <c r="C6" s="87" t="str">
        <f>C27</f>
        <v>CH DIVULGAÇÃO FESTA JUNINA</v>
      </c>
      <c r="D6" s="87" t="str">
        <f>D27</f>
        <v>ASSINATURA 5"</v>
      </c>
      <c r="E6" s="56" t="s">
        <v>9</v>
      </c>
      <c r="F6" s="6"/>
      <c r="G6" s="78"/>
      <c r="H6" s="78"/>
      <c r="I6" s="78"/>
      <c r="J6" s="78"/>
      <c r="K6" s="78"/>
      <c r="L6" s="78">
        <v>10</v>
      </c>
      <c r="M6" s="78">
        <v>10</v>
      </c>
      <c r="N6" s="78">
        <v>10</v>
      </c>
      <c r="O6" s="78">
        <v>10</v>
      </c>
      <c r="P6" s="78">
        <v>10</v>
      </c>
      <c r="Q6" s="78">
        <v>10</v>
      </c>
      <c r="R6" s="78">
        <v>10</v>
      </c>
      <c r="S6" s="78">
        <v>10</v>
      </c>
      <c r="T6" s="78">
        <v>10</v>
      </c>
      <c r="U6" s="78">
        <v>10</v>
      </c>
      <c r="V6" s="78">
        <v>10</v>
      </c>
      <c r="W6" s="78">
        <v>10</v>
      </c>
      <c r="X6" s="78">
        <v>10</v>
      </c>
      <c r="Y6" s="78">
        <v>10</v>
      </c>
      <c r="Z6" s="78">
        <v>10</v>
      </c>
      <c r="AA6" s="78">
        <v>10</v>
      </c>
      <c r="AB6" s="78">
        <v>10</v>
      </c>
      <c r="AC6" s="78">
        <v>10</v>
      </c>
      <c r="AD6" s="78">
        <v>10</v>
      </c>
      <c r="AE6" s="78">
        <v>10</v>
      </c>
      <c r="AF6" s="78">
        <v>10</v>
      </c>
      <c r="AG6" s="78">
        <v>10</v>
      </c>
      <c r="AH6" s="78">
        <v>10</v>
      </c>
      <c r="AI6" s="78">
        <v>10</v>
      </c>
      <c r="AJ6" s="78">
        <v>10</v>
      </c>
      <c r="AK6" s="92">
        <v>10</v>
      </c>
      <c r="AL6" s="46"/>
      <c r="AM6" s="45">
        <f>SUM(G6:AL6)</f>
        <v>260</v>
      </c>
      <c r="AN6" s="37"/>
      <c r="AO6" s="10">
        <v>0</v>
      </c>
      <c r="AP6" s="10">
        <f>AM6*AO6</f>
        <v>0</v>
      </c>
      <c r="AQ6" s="41">
        <f>AP6-(AP6*AP$1)</f>
        <v>0</v>
      </c>
    </row>
    <row r="7" spans="1:43" ht="13.5" thickBot="1">
      <c r="A7" s="87" t="str">
        <f>A31</f>
        <v>E</v>
      </c>
      <c r="B7" s="87"/>
      <c r="C7" s="87" t="str">
        <f>C31</f>
        <v>CH DIVULGAÇÃO ATRAÇÃO SEMANA</v>
      </c>
      <c r="D7" s="87" t="str">
        <f>D31</f>
        <v>ASSINATURA 5"</v>
      </c>
      <c r="E7" s="56" t="s">
        <v>9</v>
      </c>
      <c r="F7" s="6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>
        <v>5</v>
      </c>
      <c r="AH7" s="78">
        <v>5</v>
      </c>
      <c r="AI7" s="78">
        <v>5</v>
      </c>
      <c r="AJ7" s="78">
        <v>5</v>
      </c>
      <c r="AK7" s="92">
        <v>5</v>
      </c>
      <c r="AL7" s="46"/>
      <c r="AM7" s="45">
        <f>SUM(G7:AL7)</f>
        <v>25</v>
      </c>
      <c r="AN7" s="37"/>
      <c r="AO7" s="10"/>
      <c r="AP7" s="10"/>
      <c r="AQ7" s="41"/>
    </row>
    <row r="8" spans="1:43" ht="13.5" thickBot="1">
      <c r="A8" s="98" t="s">
        <v>1</v>
      </c>
      <c r="B8" s="98"/>
      <c r="C8" s="87" t="str">
        <f>C28</f>
        <v>TESTEMUNHAL DIVULGAÇÃO FESTA JUNINA</v>
      </c>
      <c r="D8" s="87" t="str">
        <f>D28</f>
        <v>ASSINATURA 5" AO VIVO</v>
      </c>
      <c r="E8" s="56" t="s">
        <v>9</v>
      </c>
      <c r="F8" s="7"/>
      <c r="G8" s="78"/>
      <c r="H8" s="78"/>
      <c r="I8" s="78"/>
      <c r="J8" s="78"/>
      <c r="K8" s="78"/>
      <c r="L8" s="78">
        <v>4</v>
      </c>
      <c r="M8" s="78">
        <v>4</v>
      </c>
      <c r="N8" s="78">
        <v>4</v>
      </c>
      <c r="O8" s="78">
        <v>4</v>
      </c>
      <c r="P8" s="78">
        <v>4</v>
      </c>
      <c r="Q8" s="78">
        <v>4</v>
      </c>
      <c r="R8" s="78">
        <v>4</v>
      </c>
      <c r="S8" s="78">
        <v>4</v>
      </c>
      <c r="T8" s="78">
        <v>4</v>
      </c>
      <c r="U8" s="78">
        <v>4</v>
      </c>
      <c r="V8" s="78">
        <v>4</v>
      </c>
      <c r="W8" s="78">
        <v>4</v>
      </c>
      <c r="X8" s="78">
        <v>4</v>
      </c>
      <c r="Y8" s="78">
        <v>4</v>
      </c>
      <c r="Z8" s="78">
        <v>4</v>
      </c>
      <c r="AA8" s="78">
        <v>4</v>
      </c>
      <c r="AB8" s="78">
        <v>4</v>
      </c>
      <c r="AC8" s="78">
        <v>4</v>
      </c>
      <c r="AD8" s="78">
        <v>4</v>
      </c>
      <c r="AE8" s="78">
        <v>4</v>
      </c>
      <c r="AF8" s="78">
        <v>4</v>
      </c>
      <c r="AG8" s="78">
        <v>4</v>
      </c>
      <c r="AH8" s="78">
        <v>4</v>
      </c>
      <c r="AI8" s="78">
        <v>4</v>
      </c>
      <c r="AJ8" s="78">
        <v>4</v>
      </c>
      <c r="AK8" s="78">
        <v>4</v>
      </c>
      <c r="AL8" s="46"/>
      <c r="AM8" s="45">
        <f>SUM(G8:AL8)</f>
        <v>104</v>
      </c>
      <c r="AN8" s="37"/>
      <c r="AO8" s="10">
        <f>$D$42</f>
        <v>1400</v>
      </c>
      <c r="AP8" s="10">
        <f>AM8*AO8</f>
        <v>145600</v>
      </c>
      <c r="AQ8" s="41">
        <f>AP8-(AP8*AP$1)</f>
        <v>145600</v>
      </c>
    </row>
    <row r="9" spans="1:43" ht="13.5" thickBot="1">
      <c r="A9" s="87" t="str">
        <f>A20</f>
        <v>D</v>
      </c>
      <c r="B9" s="87"/>
      <c r="C9" s="87" t="str">
        <f>C30</f>
        <v>COMERCIAL EXCLUSIVO PATROCINADOR</v>
      </c>
      <c r="D9" s="87" t="str">
        <f>D30</f>
        <v>COMERCIAL 30"</v>
      </c>
      <c r="E9" s="56" t="s">
        <v>9</v>
      </c>
      <c r="F9" s="7"/>
      <c r="G9" s="78"/>
      <c r="H9" s="78"/>
      <c r="I9" s="78"/>
      <c r="J9" s="78"/>
      <c r="K9" s="78"/>
      <c r="L9" s="78">
        <v>4</v>
      </c>
      <c r="M9" s="78">
        <v>4</v>
      </c>
      <c r="N9" s="78">
        <v>4</v>
      </c>
      <c r="O9" s="78">
        <v>4</v>
      </c>
      <c r="P9" s="78">
        <v>4</v>
      </c>
      <c r="Q9" s="78">
        <v>4</v>
      </c>
      <c r="R9" s="78">
        <v>4</v>
      </c>
      <c r="S9" s="78">
        <v>4</v>
      </c>
      <c r="T9" s="78">
        <v>4</v>
      </c>
      <c r="U9" s="78">
        <v>4</v>
      </c>
      <c r="V9" s="78">
        <v>4</v>
      </c>
      <c r="W9" s="78">
        <v>4</v>
      </c>
      <c r="X9" s="78">
        <v>4</v>
      </c>
      <c r="Y9" s="78">
        <v>4</v>
      </c>
      <c r="Z9" s="78">
        <v>4</v>
      </c>
      <c r="AA9" s="78">
        <v>4</v>
      </c>
      <c r="AB9" s="78">
        <v>4</v>
      </c>
      <c r="AC9" s="78">
        <v>4</v>
      </c>
      <c r="AD9" s="78">
        <v>4</v>
      </c>
      <c r="AE9" s="78">
        <v>4</v>
      </c>
      <c r="AF9" s="78">
        <v>4</v>
      </c>
      <c r="AG9" s="78">
        <v>4</v>
      </c>
      <c r="AH9" s="78">
        <v>4</v>
      </c>
      <c r="AI9" s="78">
        <v>4</v>
      </c>
      <c r="AJ9" s="78">
        <v>4</v>
      </c>
      <c r="AK9" s="78">
        <v>4</v>
      </c>
      <c r="AL9" s="46"/>
      <c r="AM9" s="45">
        <f>SUM(G9:AK9)</f>
        <v>104</v>
      </c>
      <c r="AN9" s="37"/>
      <c r="AO9" s="10">
        <f>D43</f>
        <v>2800</v>
      </c>
      <c r="AP9" s="10">
        <f>AM9*AO9</f>
        <v>291200</v>
      </c>
      <c r="AQ9" s="41">
        <f>AP9-(AP9*AP$1)</f>
        <v>291200</v>
      </c>
    </row>
    <row r="10" spans="1:43" ht="18.75" thickBot="1">
      <c r="A10" s="99"/>
      <c r="B10" s="99"/>
      <c r="C10" s="99"/>
      <c r="D10" s="99"/>
      <c r="E10" s="99"/>
      <c r="F10" s="42"/>
      <c r="G10" s="94">
        <f aca="true" t="shared" si="1" ref="G10:AJ10">SUM(G6:G9)</f>
        <v>0</v>
      </c>
      <c r="H10" s="94">
        <f t="shared" si="1"/>
        <v>0</v>
      </c>
      <c r="I10" s="94">
        <f t="shared" si="1"/>
        <v>0</v>
      </c>
      <c r="J10" s="94">
        <f t="shared" si="1"/>
        <v>0</v>
      </c>
      <c r="K10" s="94">
        <f t="shared" si="1"/>
        <v>0</v>
      </c>
      <c r="L10" s="94">
        <f t="shared" si="1"/>
        <v>18</v>
      </c>
      <c r="M10" s="94">
        <f t="shared" si="1"/>
        <v>18</v>
      </c>
      <c r="N10" s="94">
        <f t="shared" si="1"/>
        <v>18</v>
      </c>
      <c r="O10" s="94">
        <f t="shared" si="1"/>
        <v>18</v>
      </c>
      <c r="P10" s="94">
        <f t="shared" si="1"/>
        <v>18</v>
      </c>
      <c r="Q10" s="94">
        <f t="shared" si="1"/>
        <v>18</v>
      </c>
      <c r="R10" s="94">
        <f t="shared" si="1"/>
        <v>18</v>
      </c>
      <c r="S10" s="94">
        <f t="shared" si="1"/>
        <v>18</v>
      </c>
      <c r="T10" s="94">
        <f t="shared" si="1"/>
        <v>18</v>
      </c>
      <c r="U10" s="94">
        <f t="shared" si="1"/>
        <v>18</v>
      </c>
      <c r="V10" s="94">
        <f t="shared" si="1"/>
        <v>18</v>
      </c>
      <c r="W10" s="94">
        <f t="shared" si="1"/>
        <v>18</v>
      </c>
      <c r="X10" s="94">
        <f t="shared" si="1"/>
        <v>18</v>
      </c>
      <c r="Y10" s="94">
        <f t="shared" si="1"/>
        <v>18</v>
      </c>
      <c r="Z10" s="94">
        <f t="shared" si="1"/>
        <v>18</v>
      </c>
      <c r="AA10" s="94">
        <f t="shared" si="1"/>
        <v>18</v>
      </c>
      <c r="AB10" s="94">
        <f t="shared" si="1"/>
        <v>18</v>
      </c>
      <c r="AC10" s="94">
        <f t="shared" si="1"/>
        <v>18</v>
      </c>
      <c r="AD10" s="94">
        <f t="shared" si="1"/>
        <v>18</v>
      </c>
      <c r="AE10" s="94">
        <f t="shared" si="1"/>
        <v>18</v>
      </c>
      <c r="AF10" s="94">
        <f t="shared" si="1"/>
        <v>18</v>
      </c>
      <c r="AG10" s="94">
        <f t="shared" si="1"/>
        <v>23</v>
      </c>
      <c r="AH10" s="94">
        <f t="shared" si="1"/>
        <v>23</v>
      </c>
      <c r="AI10" s="94">
        <f t="shared" si="1"/>
        <v>23</v>
      </c>
      <c r="AJ10" s="94">
        <f t="shared" si="1"/>
        <v>23</v>
      </c>
      <c r="AK10" s="94">
        <f>SUM(AK5:AK8)</f>
        <v>19</v>
      </c>
      <c r="AL10" s="53"/>
      <c r="AM10" s="54">
        <f>SUM(G10:AL10)</f>
        <v>489</v>
      </c>
      <c r="AN10" s="34"/>
      <c r="AO10" s="88"/>
      <c r="AP10" s="9">
        <f>SUM(AP6:AP9)</f>
        <v>436800</v>
      </c>
      <c r="AQ10" s="9">
        <f>SUM(AQ6:AQ9)</f>
        <v>436800</v>
      </c>
    </row>
    <row r="11" spans="1:40" ht="14.25">
      <c r="A11" s="38"/>
      <c r="B11" s="38"/>
      <c r="C11" s="38"/>
      <c r="D11" s="38"/>
      <c r="E11" s="38"/>
      <c r="F11" s="39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3"/>
      <c r="AM11" s="37"/>
      <c r="AN11" s="37"/>
    </row>
    <row r="12" spans="1:43" ht="14.25">
      <c r="A12" s="38"/>
      <c r="B12" s="38"/>
      <c r="C12" s="38"/>
      <c r="D12" s="38"/>
      <c r="E12" s="38"/>
      <c r="F12" s="39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M12" s="40"/>
      <c r="AN12" s="37"/>
      <c r="AO12" s="10"/>
      <c r="AP12" s="10"/>
      <c r="AQ12" s="41"/>
    </row>
    <row r="13" spans="1:42" ht="12.75">
      <c r="A13" s="110"/>
      <c r="B13" s="110"/>
      <c r="C13" s="110"/>
      <c r="D13" s="110"/>
      <c r="E13" s="110"/>
      <c r="F13" s="8"/>
      <c r="G13" s="129" t="s">
        <v>37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1"/>
      <c r="AN13" s="37"/>
      <c r="AO13" s="51"/>
      <c r="AP13" s="33"/>
    </row>
    <row r="14" spans="1:43" ht="12.75">
      <c r="A14" s="103" t="s">
        <v>7</v>
      </c>
      <c r="B14" s="104"/>
      <c r="C14" s="107" t="s">
        <v>21</v>
      </c>
      <c r="D14" s="107" t="s">
        <v>17</v>
      </c>
      <c r="E14" s="109" t="s">
        <v>8</v>
      </c>
      <c r="F14" s="3"/>
      <c r="G14" s="79">
        <v>1</v>
      </c>
      <c r="H14" s="79">
        <f aca="true" t="shared" si="2" ref="H14:AH14">G14+1</f>
        <v>2</v>
      </c>
      <c r="I14" s="79">
        <f t="shared" si="2"/>
        <v>3</v>
      </c>
      <c r="J14" s="79">
        <f t="shared" si="2"/>
        <v>4</v>
      </c>
      <c r="K14" s="79">
        <f t="shared" si="2"/>
        <v>5</v>
      </c>
      <c r="L14" s="79">
        <f t="shared" si="2"/>
        <v>6</v>
      </c>
      <c r="M14" s="79">
        <f t="shared" si="2"/>
        <v>7</v>
      </c>
      <c r="N14" s="79">
        <f t="shared" si="2"/>
        <v>8</v>
      </c>
      <c r="O14" s="79">
        <f t="shared" si="2"/>
        <v>9</v>
      </c>
      <c r="P14" s="79">
        <f t="shared" si="2"/>
        <v>10</v>
      </c>
      <c r="Q14" s="79">
        <f t="shared" si="2"/>
        <v>11</v>
      </c>
      <c r="R14" s="79">
        <f t="shared" si="2"/>
        <v>12</v>
      </c>
      <c r="S14" s="79">
        <f t="shared" si="2"/>
        <v>13</v>
      </c>
      <c r="T14" s="79">
        <f t="shared" si="2"/>
        <v>14</v>
      </c>
      <c r="U14" s="79">
        <f t="shared" si="2"/>
        <v>15</v>
      </c>
      <c r="V14" s="1">
        <f t="shared" si="2"/>
        <v>16</v>
      </c>
      <c r="W14" s="1">
        <f t="shared" si="2"/>
        <v>17</v>
      </c>
      <c r="X14" s="1">
        <f t="shared" si="2"/>
        <v>18</v>
      </c>
      <c r="Y14" s="1">
        <f t="shared" si="2"/>
        <v>19</v>
      </c>
      <c r="Z14" s="1">
        <f t="shared" si="2"/>
        <v>20</v>
      </c>
      <c r="AA14" s="1">
        <f t="shared" si="2"/>
        <v>21</v>
      </c>
      <c r="AB14" s="80">
        <f t="shared" si="2"/>
        <v>22</v>
      </c>
      <c r="AC14" s="80">
        <f t="shared" si="2"/>
        <v>23</v>
      </c>
      <c r="AD14" s="75">
        <f t="shared" si="2"/>
        <v>24</v>
      </c>
      <c r="AE14" s="1">
        <f t="shared" si="2"/>
        <v>25</v>
      </c>
      <c r="AF14" s="1">
        <f t="shared" si="2"/>
        <v>26</v>
      </c>
      <c r="AG14" s="1">
        <f t="shared" si="2"/>
        <v>27</v>
      </c>
      <c r="AH14" s="1">
        <f t="shared" si="2"/>
        <v>28</v>
      </c>
      <c r="AI14" s="1">
        <v>29</v>
      </c>
      <c r="AJ14" s="1">
        <v>30</v>
      </c>
      <c r="AK14" s="1"/>
      <c r="AL14" s="46"/>
      <c r="AM14" s="111"/>
      <c r="AN14" s="37"/>
      <c r="AO14" s="46"/>
      <c r="AP14" s="46"/>
      <c r="AQ14" s="46"/>
    </row>
    <row r="15" spans="1:43" ht="13.5" thickBot="1">
      <c r="A15" s="105"/>
      <c r="B15" s="106"/>
      <c r="C15" s="108"/>
      <c r="D15" s="108"/>
      <c r="E15" s="109"/>
      <c r="F15" s="7"/>
      <c r="G15" s="80" t="s">
        <v>4</v>
      </c>
      <c r="H15" s="80" t="s">
        <v>3</v>
      </c>
      <c r="I15" s="1" t="s">
        <v>4</v>
      </c>
      <c r="J15" s="1" t="s">
        <v>5</v>
      </c>
      <c r="K15" s="1" t="s">
        <v>6</v>
      </c>
      <c r="L15" s="1" t="s">
        <v>6</v>
      </c>
      <c r="M15" s="1" t="s">
        <v>4</v>
      </c>
      <c r="N15" s="80" t="s">
        <v>4</v>
      </c>
      <c r="O15" s="80" t="s">
        <v>3</v>
      </c>
      <c r="P15" s="1" t="s">
        <v>4</v>
      </c>
      <c r="Q15" s="1" t="s">
        <v>5</v>
      </c>
      <c r="R15" s="1" t="s">
        <v>6</v>
      </c>
      <c r="S15" s="1" t="s">
        <v>6</v>
      </c>
      <c r="T15" s="1" t="s">
        <v>4</v>
      </c>
      <c r="U15" s="80" t="s">
        <v>4</v>
      </c>
      <c r="V15" s="80" t="s">
        <v>3</v>
      </c>
      <c r="W15" s="1" t="s">
        <v>4</v>
      </c>
      <c r="X15" s="1" t="s">
        <v>5</v>
      </c>
      <c r="Y15" s="1" t="s">
        <v>6</v>
      </c>
      <c r="Z15" s="1" t="s">
        <v>6</v>
      </c>
      <c r="AA15" s="1" t="s">
        <v>4</v>
      </c>
      <c r="AB15" s="80" t="s">
        <v>4</v>
      </c>
      <c r="AC15" s="80" t="s">
        <v>3</v>
      </c>
      <c r="AD15" s="75" t="s">
        <v>4</v>
      </c>
      <c r="AE15" s="1" t="s">
        <v>5</v>
      </c>
      <c r="AF15" s="1" t="s">
        <v>6</v>
      </c>
      <c r="AG15" s="1" t="s">
        <v>6</v>
      </c>
      <c r="AH15" s="1" t="s">
        <v>4</v>
      </c>
      <c r="AI15" s="1" t="s">
        <v>4</v>
      </c>
      <c r="AJ15" s="1" t="s">
        <v>3</v>
      </c>
      <c r="AK15" s="1"/>
      <c r="AL15" s="46"/>
      <c r="AM15" s="111"/>
      <c r="AN15" s="37"/>
      <c r="AO15" s="49" t="s">
        <v>19</v>
      </c>
      <c r="AP15" s="50" t="s">
        <v>11</v>
      </c>
      <c r="AQ15" s="49" t="s">
        <v>12</v>
      </c>
    </row>
    <row r="16" spans="1:43" ht="13.5" thickBot="1">
      <c r="A16" s="98" t="str">
        <f>A27</f>
        <v>A</v>
      </c>
      <c r="B16" s="98"/>
      <c r="C16" s="73" t="str">
        <f>C27</f>
        <v>CH DIVULGAÇÃO FESTA JUNINA</v>
      </c>
      <c r="D16" s="73" t="str">
        <f>D27</f>
        <v>ASSINATURA 5"</v>
      </c>
      <c r="E16" s="56" t="s">
        <v>9</v>
      </c>
      <c r="F16" s="6"/>
      <c r="G16" s="81">
        <v>10</v>
      </c>
      <c r="H16" s="81">
        <v>10</v>
      </c>
      <c r="I16" s="78">
        <v>10</v>
      </c>
      <c r="J16" s="78">
        <v>10</v>
      </c>
      <c r="K16" s="78">
        <v>10</v>
      </c>
      <c r="L16" s="78">
        <v>10</v>
      </c>
      <c r="M16" s="78">
        <v>10</v>
      </c>
      <c r="N16" s="81">
        <v>10</v>
      </c>
      <c r="O16" s="81">
        <v>10</v>
      </c>
      <c r="P16" s="78">
        <v>10</v>
      </c>
      <c r="Q16" s="78">
        <v>10</v>
      </c>
      <c r="R16" s="78">
        <v>10</v>
      </c>
      <c r="S16" s="78">
        <v>10</v>
      </c>
      <c r="T16" s="78">
        <v>10</v>
      </c>
      <c r="U16" s="81">
        <v>10</v>
      </c>
      <c r="V16" s="81">
        <v>10</v>
      </c>
      <c r="W16" s="78">
        <v>10</v>
      </c>
      <c r="X16" s="78">
        <v>10</v>
      </c>
      <c r="Y16" s="78">
        <v>10</v>
      </c>
      <c r="Z16" s="78">
        <v>10</v>
      </c>
      <c r="AA16" s="78">
        <v>10</v>
      </c>
      <c r="AB16" s="81"/>
      <c r="AC16" s="81"/>
      <c r="AD16" s="76"/>
      <c r="AE16" s="78"/>
      <c r="AF16" s="78"/>
      <c r="AG16" s="78"/>
      <c r="AH16" s="78"/>
      <c r="AI16" s="44"/>
      <c r="AJ16" s="44"/>
      <c r="AK16" s="1"/>
      <c r="AL16" s="46"/>
      <c r="AM16" s="45">
        <f>SUM(G16:AL16)</f>
        <v>210</v>
      </c>
      <c r="AN16" s="37"/>
      <c r="AO16" s="10">
        <v>0</v>
      </c>
      <c r="AP16" s="10">
        <f>AM16*AO16</f>
        <v>0</v>
      </c>
      <c r="AQ16" s="41">
        <f>AP16-(AP16*AP$1)</f>
        <v>0</v>
      </c>
    </row>
    <row r="17" spans="1:43" ht="13.5" thickBot="1">
      <c r="A17" s="87" t="str">
        <f>A31</f>
        <v>E</v>
      </c>
      <c r="B17" s="87"/>
      <c r="C17" s="87" t="str">
        <f>C31</f>
        <v>CH DIVULGAÇÃO ATRAÇÃO SEMANA</v>
      </c>
      <c r="D17" s="87" t="str">
        <f>D31</f>
        <v>ASSINATURA 5"</v>
      </c>
      <c r="E17" s="56" t="s">
        <v>9</v>
      </c>
      <c r="F17" s="6"/>
      <c r="G17" s="81"/>
      <c r="H17" s="81"/>
      <c r="I17" s="78">
        <v>5</v>
      </c>
      <c r="J17" s="78">
        <v>5</v>
      </c>
      <c r="K17" s="78">
        <v>5</v>
      </c>
      <c r="L17" s="78">
        <v>5</v>
      </c>
      <c r="M17" s="78">
        <v>5</v>
      </c>
      <c r="N17" s="81"/>
      <c r="O17" s="81"/>
      <c r="P17" s="78">
        <v>5</v>
      </c>
      <c r="Q17" s="78">
        <v>5</v>
      </c>
      <c r="R17" s="78">
        <v>5</v>
      </c>
      <c r="S17" s="78">
        <v>5</v>
      </c>
      <c r="T17" s="78">
        <v>5</v>
      </c>
      <c r="U17" s="81"/>
      <c r="V17" s="81"/>
      <c r="W17" s="78">
        <v>5</v>
      </c>
      <c r="X17" s="78">
        <v>5</v>
      </c>
      <c r="Y17" s="78">
        <v>5</v>
      </c>
      <c r="Z17" s="78">
        <v>5</v>
      </c>
      <c r="AA17" s="78">
        <v>5</v>
      </c>
      <c r="AB17" s="81"/>
      <c r="AC17" s="81"/>
      <c r="AD17" s="76"/>
      <c r="AE17" s="78"/>
      <c r="AF17" s="78"/>
      <c r="AG17" s="78"/>
      <c r="AH17" s="78"/>
      <c r="AI17" s="44"/>
      <c r="AJ17" s="44"/>
      <c r="AK17" s="1"/>
      <c r="AL17" s="46"/>
      <c r="AM17" s="45">
        <f>SUM(G17:AL17)</f>
        <v>75</v>
      </c>
      <c r="AN17" s="37"/>
      <c r="AO17" s="10"/>
      <c r="AP17" s="10"/>
      <c r="AQ17" s="41"/>
    </row>
    <row r="18" spans="1:43" ht="13.5" thickBot="1">
      <c r="A18" s="87" t="str">
        <f>A32</f>
        <v>F</v>
      </c>
      <c r="B18" s="87"/>
      <c r="C18" s="87" t="str">
        <f>C32</f>
        <v>CH EVENTO DO DIA</v>
      </c>
      <c r="D18" s="87" t="str">
        <f>D32</f>
        <v>ASSINATURA 5"</v>
      </c>
      <c r="E18" s="56" t="s">
        <v>9</v>
      </c>
      <c r="F18" s="6"/>
      <c r="G18" s="81">
        <v>5</v>
      </c>
      <c r="H18" s="81">
        <v>5</v>
      </c>
      <c r="I18" s="78"/>
      <c r="J18" s="78"/>
      <c r="K18" s="78"/>
      <c r="L18" s="78"/>
      <c r="M18" s="78"/>
      <c r="N18" s="81">
        <v>5</v>
      </c>
      <c r="O18" s="81">
        <v>5</v>
      </c>
      <c r="P18" s="78"/>
      <c r="Q18" s="78"/>
      <c r="R18" s="78"/>
      <c r="S18" s="78"/>
      <c r="T18" s="78"/>
      <c r="U18" s="81">
        <v>5</v>
      </c>
      <c r="V18" s="81">
        <v>5</v>
      </c>
      <c r="W18" s="78"/>
      <c r="X18" s="78"/>
      <c r="Y18" s="78"/>
      <c r="Z18" s="78"/>
      <c r="AA18" s="78"/>
      <c r="AB18" s="81">
        <v>5</v>
      </c>
      <c r="AC18" s="81">
        <v>5</v>
      </c>
      <c r="AD18" s="76"/>
      <c r="AE18" s="78"/>
      <c r="AF18" s="78"/>
      <c r="AG18" s="78"/>
      <c r="AH18" s="78"/>
      <c r="AI18" s="44"/>
      <c r="AJ18" s="44"/>
      <c r="AK18" s="1"/>
      <c r="AL18" s="46"/>
      <c r="AM18" s="45">
        <f>SUM(G18:AL18)</f>
        <v>40</v>
      </c>
      <c r="AN18" s="37"/>
      <c r="AO18" s="10"/>
      <c r="AP18" s="10"/>
      <c r="AQ18" s="41"/>
    </row>
    <row r="19" spans="1:43" ht="13.5" thickBot="1">
      <c r="A19" s="98" t="s">
        <v>1</v>
      </c>
      <c r="B19" s="98"/>
      <c r="C19" s="73" t="str">
        <f>C28</f>
        <v>TESTEMUNHAL DIVULGAÇÃO FESTA JUNINA</v>
      </c>
      <c r="D19" s="73" t="str">
        <f>D28</f>
        <v>ASSINATURA 5" AO VIVO</v>
      </c>
      <c r="E19" s="56" t="s">
        <v>9</v>
      </c>
      <c r="F19" s="7"/>
      <c r="G19" s="81"/>
      <c r="H19" s="81"/>
      <c r="I19" s="78">
        <v>4</v>
      </c>
      <c r="J19" s="78">
        <v>4</v>
      </c>
      <c r="K19" s="78">
        <v>4</v>
      </c>
      <c r="L19" s="78">
        <v>4</v>
      </c>
      <c r="M19" s="78">
        <v>4</v>
      </c>
      <c r="N19" s="81">
        <v>4</v>
      </c>
      <c r="O19" s="81">
        <v>4</v>
      </c>
      <c r="P19" s="78">
        <v>4</v>
      </c>
      <c r="Q19" s="78">
        <v>4</v>
      </c>
      <c r="R19" s="78">
        <v>4</v>
      </c>
      <c r="S19" s="78">
        <v>4</v>
      </c>
      <c r="T19" s="78">
        <v>4</v>
      </c>
      <c r="U19" s="81">
        <v>4</v>
      </c>
      <c r="V19" s="81">
        <v>4</v>
      </c>
      <c r="W19" s="78">
        <v>4</v>
      </c>
      <c r="X19" s="78">
        <v>4</v>
      </c>
      <c r="Y19" s="78">
        <v>4</v>
      </c>
      <c r="Z19" s="78">
        <v>4</v>
      </c>
      <c r="AA19" s="78">
        <v>4</v>
      </c>
      <c r="AB19" s="81"/>
      <c r="AC19" s="81"/>
      <c r="AD19" s="76"/>
      <c r="AE19" s="78"/>
      <c r="AF19" s="78"/>
      <c r="AG19" s="78"/>
      <c r="AH19" s="78"/>
      <c r="AI19" s="44"/>
      <c r="AJ19" s="44"/>
      <c r="AK19" s="44"/>
      <c r="AL19" s="46"/>
      <c r="AM19" s="45">
        <f>SUM(G19:AL19)</f>
        <v>76</v>
      </c>
      <c r="AN19" s="37"/>
      <c r="AO19" s="10">
        <f>$D$42</f>
        <v>1400</v>
      </c>
      <c r="AP19" s="10">
        <f>AM19*AO19</f>
        <v>106400</v>
      </c>
      <c r="AQ19" s="41">
        <f>AP19-(AP19*AP$1)</f>
        <v>106400</v>
      </c>
    </row>
    <row r="20" spans="1:43" ht="13.5" thickBot="1">
      <c r="A20" s="77" t="str">
        <f>A30</f>
        <v>D</v>
      </c>
      <c r="B20" s="77"/>
      <c r="C20" s="77" t="str">
        <f>C30</f>
        <v>COMERCIAL EXCLUSIVO PATROCINADOR</v>
      </c>
      <c r="D20" s="77" t="str">
        <f>D30</f>
        <v>COMERCIAL 30"</v>
      </c>
      <c r="E20" s="56" t="s">
        <v>9</v>
      </c>
      <c r="F20" s="7"/>
      <c r="G20" s="81"/>
      <c r="H20" s="81"/>
      <c r="I20" s="78">
        <v>4</v>
      </c>
      <c r="J20" s="78">
        <v>4</v>
      </c>
      <c r="K20" s="78">
        <v>4</v>
      </c>
      <c r="L20" s="78">
        <v>4</v>
      </c>
      <c r="M20" s="78">
        <v>4</v>
      </c>
      <c r="N20" s="81">
        <v>4</v>
      </c>
      <c r="O20" s="81">
        <v>4</v>
      </c>
      <c r="P20" s="78">
        <v>4</v>
      </c>
      <c r="Q20" s="78">
        <v>4</v>
      </c>
      <c r="R20" s="78">
        <v>4</v>
      </c>
      <c r="S20" s="78">
        <v>4</v>
      </c>
      <c r="T20" s="78">
        <v>4</v>
      </c>
      <c r="U20" s="81">
        <v>4</v>
      </c>
      <c r="V20" s="81">
        <v>4</v>
      </c>
      <c r="W20" s="78">
        <v>4</v>
      </c>
      <c r="X20" s="78">
        <v>4</v>
      </c>
      <c r="Y20" s="78">
        <v>4</v>
      </c>
      <c r="Z20" s="78">
        <v>4</v>
      </c>
      <c r="AA20" s="78">
        <v>4</v>
      </c>
      <c r="AB20" s="81"/>
      <c r="AC20" s="81"/>
      <c r="AD20" s="76"/>
      <c r="AE20" s="78"/>
      <c r="AF20" s="78"/>
      <c r="AG20" s="44"/>
      <c r="AH20" s="44"/>
      <c r="AI20" s="44"/>
      <c r="AJ20" s="44"/>
      <c r="AK20" s="44"/>
      <c r="AL20" s="46"/>
      <c r="AM20" s="45">
        <f>SUM(G20:AK20)</f>
        <v>76</v>
      </c>
      <c r="AN20" s="37"/>
      <c r="AO20" s="10">
        <f>D43</f>
        <v>2800</v>
      </c>
      <c r="AP20" s="10">
        <f>AM20*AO20</f>
        <v>212800</v>
      </c>
      <c r="AQ20" s="41">
        <f>AP20-(AP20*AP$1)</f>
        <v>212800</v>
      </c>
    </row>
    <row r="21" spans="1:43" ht="13.5" thickBot="1">
      <c r="A21" s="77" t="str">
        <f>A29</f>
        <v>C</v>
      </c>
      <c r="B21" s="77"/>
      <c r="C21" s="77" t="str">
        <f>C29</f>
        <v>CH PÓS VENDA </v>
      </c>
      <c r="D21" s="77" t="str">
        <f>D29</f>
        <v>ASSINATURA 5"</v>
      </c>
      <c r="E21" s="56" t="s">
        <v>9</v>
      </c>
      <c r="F21" s="7"/>
      <c r="G21" s="81"/>
      <c r="H21" s="81"/>
      <c r="I21" s="78"/>
      <c r="J21" s="78"/>
      <c r="K21" s="78"/>
      <c r="L21" s="78"/>
      <c r="M21" s="78"/>
      <c r="N21" s="81"/>
      <c r="O21" s="81"/>
      <c r="P21" s="78"/>
      <c r="Q21" s="78"/>
      <c r="R21" s="78"/>
      <c r="S21" s="78"/>
      <c r="T21" s="78"/>
      <c r="U21" s="81"/>
      <c r="V21" s="81"/>
      <c r="W21" s="78"/>
      <c r="X21" s="78"/>
      <c r="Y21" s="78"/>
      <c r="Z21" s="78"/>
      <c r="AA21" s="78"/>
      <c r="AB21" s="81"/>
      <c r="AC21" s="81"/>
      <c r="AD21" s="76">
        <v>4</v>
      </c>
      <c r="AE21" s="78">
        <v>4</v>
      </c>
      <c r="AF21" s="78">
        <v>4</v>
      </c>
      <c r="AG21" s="44">
        <v>4</v>
      </c>
      <c r="AH21" s="44">
        <v>4</v>
      </c>
      <c r="AI21" s="44">
        <v>4</v>
      </c>
      <c r="AJ21" s="44">
        <v>4</v>
      </c>
      <c r="AK21" s="44"/>
      <c r="AL21" s="46"/>
      <c r="AM21" s="45">
        <f>SUM(L21:AJ21)</f>
        <v>28</v>
      </c>
      <c r="AN21" s="37"/>
      <c r="AO21" s="10"/>
      <c r="AP21" s="10"/>
      <c r="AQ21" s="41"/>
    </row>
    <row r="22" spans="1:43" ht="18.75" thickBot="1">
      <c r="A22" s="99"/>
      <c r="B22" s="99"/>
      <c r="C22" s="99"/>
      <c r="D22" s="99"/>
      <c r="E22" s="99"/>
      <c r="F22" s="42"/>
      <c r="G22" s="5">
        <f>SUM(G16:G21)</f>
        <v>15</v>
      </c>
      <c r="H22" s="5">
        <f aca="true" t="shared" si="3" ref="H22:AJ22">SUM(H16:H21)</f>
        <v>15</v>
      </c>
      <c r="I22" s="5">
        <f t="shared" si="3"/>
        <v>23</v>
      </c>
      <c r="J22" s="5">
        <f t="shared" si="3"/>
        <v>23</v>
      </c>
      <c r="K22" s="5">
        <f t="shared" si="3"/>
        <v>23</v>
      </c>
      <c r="L22" s="5">
        <f t="shared" si="3"/>
        <v>23</v>
      </c>
      <c r="M22" s="5">
        <f t="shared" si="3"/>
        <v>23</v>
      </c>
      <c r="N22" s="5">
        <f t="shared" si="3"/>
        <v>23</v>
      </c>
      <c r="O22" s="5">
        <f t="shared" si="3"/>
        <v>23</v>
      </c>
      <c r="P22" s="5">
        <f t="shared" si="3"/>
        <v>23</v>
      </c>
      <c r="Q22" s="5">
        <f t="shared" si="3"/>
        <v>23</v>
      </c>
      <c r="R22" s="5">
        <f t="shared" si="3"/>
        <v>23</v>
      </c>
      <c r="S22" s="5">
        <f t="shared" si="3"/>
        <v>23</v>
      </c>
      <c r="T22" s="5">
        <f t="shared" si="3"/>
        <v>23</v>
      </c>
      <c r="U22" s="5">
        <f t="shared" si="3"/>
        <v>23</v>
      </c>
      <c r="V22" s="5">
        <f t="shared" si="3"/>
        <v>23</v>
      </c>
      <c r="W22" s="5">
        <f t="shared" si="3"/>
        <v>23</v>
      </c>
      <c r="X22" s="5">
        <f t="shared" si="3"/>
        <v>23</v>
      </c>
      <c r="Y22" s="5">
        <f t="shared" si="3"/>
        <v>23</v>
      </c>
      <c r="Z22" s="5">
        <f t="shared" si="3"/>
        <v>23</v>
      </c>
      <c r="AA22" s="5">
        <f t="shared" si="3"/>
        <v>23</v>
      </c>
      <c r="AB22" s="5">
        <f t="shared" si="3"/>
        <v>5</v>
      </c>
      <c r="AC22" s="5">
        <f t="shared" si="3"/>
        <v>5</v>
      </c>
      <c r="AD22" s="5">
        <f t="shared" si="3"/>
        <v>4</v>
      </c>
      <c r="AE22" s="5">
        <f t="shared" si="3"/>
        <v>4</v>
      </c>
      <c r="AF22" s="5">
        <f t="shared" si="3"/>
        <v>4</v>
      </c>
      <c r="AG22" s="5">
        <f t="shared" si="3"/>
        <v>4</v>
      </c>
      <c r="AH22" s="5">
        <f t="shared" si="3"/>
        <v>4</v>
      </c>
      <c r="AI22" s="5">
        <f t="shared" si="3"/>
        <v>4</v>
      </c>
      <c r="AJ22" s="5">
        <f t="shared" si="3"/>
        <v>4</v>
      </c>
      <c r="AK22" s="5">
        <f>SUM(AK15:AK19)</f>
        <v>0</v>
      </c>
      <c r="AL22" s="53"/>
      <c r="AM22" s="54">
        <f>SUM(G22:AL22)</f>
        <v>505</v>
      </c>
      <c r="AN22" s="34"/>
      <c r="AO22" s="74"/>
      <c r="AP22" s="9">
        <f>SUM(AP16:AP20)</f>
        <v>319200</v>
      </c>
      <c r="AQ22" s="9">
        <f>SUM(AQ16:AQ20)</f>
        <v>319200</v>
      </c>
    </row>
    <row r="23" spans="1:40" ht="17.25" customHeight="1">
      <c r="A23" s="38"/>
      <c r="B23" s="38"/>
      <c r="C23" s="38"/>
      <c r="D23" s="38"/>
      <c r="E23" s="38"/>
      <c r="F23" s="39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M23" s="40"/>
      <c r="AN23" s="34"/>
    </row>
    <row r="24" spans="1:40" ht="15" customHeight="1">
      <c r="A24" s="38"/>
      <c r="B24" s="38"/>
      <c r="C24" s="38"/>
      <c r="D24" s="38"/>
      <c r="E24" s="38"/>
      <c r="F24" s="39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M24" s="40"/>
      <c r="AN24" s="34"/>
    </row>
    <row r="25" spans="1:40" ht="15.75" customHeight="1">
      <c r="A25" s="103" t="s">
        <v>7</v>
      </c>
      <c r="B25" s="104"/>
      <c r="C25" s="107" t="s">
        <v>21</v>
      </c>
      <c r="D25" s="107" t="s">
        <v>17</v>
      </c>
      <c r="E25" s="109" t="s">
        <v>22</v>
      </c>
      <c r="F25" s="39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M25" s="40"/>
      <c r="AN25" s="34"/>
    </row>
    <row r="26" spans="1:46" ht="23.25" customHeight="1">
      <c r="A26" s="105"/>
      <c r="B26" s="106"/>
      <c r="C26" s="108"/>
      <c r="D26" s="108"/>
      <c r="E26" s="109"/>
      <c r="F26" s="3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M26" s="40"/>
      <c r="AN26" s="34"/>
      <c r="AO26" s="62" t="s">
        <v>15</v>
      </c>
      <c r="AP26" s="35"/>
      <c r="AQ26" s="36">
        <f>AQ22+AQ10</f>
        <v>756000</v>
      </c>
      <c r="AR26" s="35"/>
      <c r="AS26" s="134"/>
      <c r="AT26" s="134"/>
    </row>
    <row r="27" spans="1:39" ht="12.75" customHeight="1">
      <c r="A27" s="98" t="s">
        <v>0</v>
      </c>
      <c r="B27" s="98"/>
      <c r="C27" s="73" t="s">
        <v>44</v>
      </c>
      <c r="D27" s="73" t="str">
        <f>C41</f>
        <v>ASSINATURA 5"</v>
      </c>
      <c r="E27" s="57">
        <f>AM16+AM6</f>
        <v>470</v>
      </c>
      <c r="F27" s="3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M27" s="40"/>
    </row>
    <row r="28" spans="1:39" ht="12.75">
      <c r="A28" s="98" t="s">
        <v>1</v>
      </c>
      <c r="B28" s="98"/>
      <c r="C28" s="73" t="s">
        <v>45</v>
      </c>
      <c r="D28" s="73" t="str">
        <f>C42</f>
        <v>ASSINATURA 5" AO VIVO</v>
      </c>
      <c r="E28" s="57">
        <f>AM19+AM8</f>
        <v>180</v>
      </c>
      <c r="F28" s="3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M28" s="40"/>
    </row>
    <row r="29" spans="1:39" ht="12.75">
      <c r="A29" s="73" t="s">
        <v>2</v>
      </c>
      <c r="B29" s="73"/>
      <c r="C29" s="73" t="s">
        <v>33</v>
      </c>
      <c r="D29" s="73" t="str">
        <f>C41</f>
        <v>ASSINATURA 5"</v>
      </c>
      <c r="E29" s="57">
        <f>AM21</f>
        <v>28</v>
      </c>
      <c r="F29" s="3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M29" s="40"/>
    </row>
    <row r="30" spans="1:39" ht="12.75">
      <c r="A30" s="73" t="s">
        <v>3</v>
      </c>
      <c r="B30" s="73"/>
      <c r="C30" s="73" t="s">
        <v>34</v>
      </c>
      <c r="D30" s="73" t="str">
        <f>C43</f>
        <v>COMERCIAL 30"</v>
      </c>
      <c r="E30" s="57">
        <f>AM20+AM9</f>
        <v>180</v>
      </c>
      <c r="F30" s="3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M30" s="40"/>
    </row>
    <row r="31" spans="1:39" ht="12.75">
      <c r="A31" s="115" t="s">
        <v>48</v>
      </c>
      <c r="B31" s="116"/>
      <c r="C31" s="73" t="s">
        <v>49</v>
      </c>
      <c r="D31" s="73" t="str">
        <f>C41</f>
        <v>ASSINATURA 5"</v>
      </c>
      <c r="E31" s="57">
        <f>AM17</f>
        <v>75</v>
      </c>
      <c r="F31" s="3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M31" s="40"/>
    </row>
    <row r="32" spans="1:39" ht="12.75">
      <c r="A32" s="115" t="s">
        <v>50</v>
      </c>
      <c r="B32" s="116"/>
      <c r="C32" s="73" t="s">
        <v>51</v>
      </c>
      <c r="D32" s="87" t="str">
        <f>C41</f>
        <v>ASSINATURA 5"</v>
      </c>
      <c r="E32" s="57">
        <f>AM18</f>
        <v>40</v>
      </c>
      <c r="F32" s="3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M32" s="40"/>
    </row>
    <row r="33" spans="1:39" ht="12.75">
      <c r="A33" s="73"/>
      <c r="B33" s="73"/>
      <c r="C33" s="73"/>
      <c r="D33" s="73"/>
      <c r="E33" s="57"/>
      <c r="F33" s="39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M33" s="40"/>
    </row>
    <row r="34" spans="1:39" ht="12.75">
      <c r="A34" s="73"/>
      <c r="B34" s="73"/>
      <c r="C34" s="73"/>
      <c r="D34" s="73"/>
      <c r="E34" s="57"/>
      <c r="F34" s="39"/>
      <c r="G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M34" s="40"/>
    </row>
    <row r="35" spans="1:39" ht="12.75">
      <c r="A35" s="73"/>
      <c r="B35" s="73"/>
      <c r="C35" s="73"/>
      <c r="D35" s="73"/>
      <c r="E35" s="57"/>
      <c r="F35" s="39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M35" s="40"/>
    </row>
    <row r="36" spans="1:39" ht="12.75">
      <c r="A36" s="74"/>
      <c r="B36" s="74"/>
      <c r="C36" s="58" t="s">
        <v>10</v>
      </c>
      <c r="D36" s="74"/>
      <c r="E36" s="74"/>
      <c r="F36" s="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M36" s="40"/>
    </row>
    <row r="37" spans="1:39" ht="12.75">
      <c r="A37" s="121"/>
      <c r="B37" s="61"/>
      <c r="C37" s="123" t="s">
        <v>27</v>
      </c>
      <c r="D37" s="135" t="s">
        <v>14</v>
      </c>
      <c r="E37" s="137">
        <f>AP1</f>
        <v>0</v>
      </c>
      <c r="F37" s="39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M37" s="40"/>
    </row>
    <row r="38" spans="1:39" ht="12.75">
      <c r="A38" s="122"/>
      <c r="B38" s="61"/>
      <c r="C38" s="124"/>
      <c r="D38" s="136"/>
      <c r="E38" s="138"/>
      <c r="F38" s="39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M38" s="40"/>
    </row>
    <row r="39" spans="1:21" ht="12.75" customHeight="1">
      <c r="A39" s="108" t="s">
        <v>24</v>
      </c>
      <c r="B39" s="74"/>
      <c r="C39" s="108" t="s">
        <v>30</v>
      </c>
      <c r="D39" s="117" t="s">
        <v>26</v>
      </c>
      <c r="E39" s="125" t="s">
        <v>11</v>
      </c>
      <c r="F39" s="126"/>
      <c r="G39" s="126"/>
      <c r="H39" s="126"/>
      <c r="I39" s="126"/>
      <c r="J39" s="104"/>
      <c r="K39" s="133" t="s">
        <v>25</v>
      </c>
      <c r="L39" s="133"/>
      <c r="M39" s="133"/>
      <c r="N39" s="133"/>
      <c r="O39" s="133"/>
      <c r="P39" s="133"/>
      <c r="Q39" s="133"/>
      <c r="R39" s="2"/>
      <c r="S39" s="2"/>
      <c r="U39" s="40"/>
    </row>
    <row r="40" spans="1:21" ht="12.75">
      <c r="A40" s="109"/>
      <c r="B40" s="74"/>
      <c r="C40" s="109"/>
      <c r="D40" s="108"/>
      <c r="E40" s="105"/>
      <c r="F40" s="127"/>
      <c r="G40" s="127"/>
      <c r="H40" s="127"/>
      <c r="I40" s="127"/>
      <c r="J40" s="106"/>
      <c r="K40" s="133"/>
      <c r="L40" s="133"/>
      <c r="M40" s="133"/>
      <c r="N40" s="133"/>
      <c r="O40" s="133"/>
      <c r="P40" s="133"/>
      <c r="Q40" s="133"/>
      <c r="R40" s="2"/>
      <c r="S40" s="2"/>
      <c r="U40" s="40"/>
    </row>
    <row r="41" spans="1:21" ht="12.75">
      <c r="A41" s="57">
        <f>E27+E29+E31+E32</f>
        <v>613</v>
      </c>
      <c r="B41" s="74"/>
      <c r="C41" s="73" t="s">
        <v>20</v>
      </c>
      <c r="D41" s="59">
        <v>700</v>
      </c>
      <c r="E41" s="118" t="s">
        <v>31</v>
      </c>
      <c r="F41" s="119"/>
      <c r="G41" s="119"/>
      <c r="H41" s="119"/>
      <c r="I41" s="119"/>
      <c r="J41" s="120"/>
      <c r="K41" s="112" t="s">
        <v>31</v>
      </c>
      <c r="L41" s="112"/>
      <c r="M41" s="112"/>
      <c r="N41" s="112"/>
      <c r="O41" s="112"/>
      <c r="P41" s="112"/>
      <c r="Q41" s="112"/>
      <c r="R41" s="2"/>
      <c r="S41" s="2"/>
      <c r="U41" s="40"/>
    </row>
    <row r="42" spans="1:21" ht="12.75">
      <c r="A42" s="57">
        <f>E28</f>
        <v>180</v>
      </c>
      <c r="B42" s="74"/>
      <c r="C42" s="73" t="s">
        <v>23</v>
      </c>
      <c r="D42" s="59">
        <v>1400</v>
      </c>
      <c r="E42" s="118">
        <f>A42*D42</f>
        <v>252000</v>
      </c>
      <c r="F42" s="119"/>
      <c r="G42" s="119"/>
      <c r="H42" s="119"/>
      <c r="I42" s="119"/>
      <c r="J42" s="120"/>
      <c r="K42" s="112">
        <f>E42-(E42*E$37)</f>
        <v>252000</v>
      </c>
      <c r="L42" s="112"/>
      <c r="M42" s="112"/>
      <c r="N42" s="112"/>
      <c r="O42" s="112"/>
      <c r="P42" s="112"/>
      <c r="Q42" s="112"/>
      <c r="R42" s="2"/>
      <c r="S42" s="2"/>
      <c r="U42" s="40"/>
    </row>
    <row r="43" spans="1:21" ht="12.75">
      <c r="A43" s="57">
        <f>E30</f>
        <v>180</v>
      </c>
      <c r="B43" s="74"/>
      <c r="C43" s="73" t="s">
        <v>32</v>
      </c>
      <c r="D43" s="59">
        <v>2800</v>
      </c>
      <c r="E43" s="118">
        <f>A43*D43</f>
        <v>504000</v>
      </c>
      <c r="F43" s="119"/>
      <c r="G43" s="119"/>
      <c r="H43" s="119"/>
      <c r="I43" s="119"/>
      <c r="J43" s="120"/>
      <c r="K43" s="112">
        <f>E43-(E43*E$37)</f>
        <v>504000</v>
      </c>
      <c r="L43" s="112"/>
      <c r="M43" s="112"/>
      <c r="N43" s="112"/>
      <c r="O43" s="112"/>
      <c r="P43" s="112"/>
      <c r="Q43" s="112"/>
      <c r="R43" s="2"/>
      <c r="S43" s="2"/>
      <c r="U43" s="40"/>
    </row>
    <row r="44" spans="3:17" ht="21.75" customHeight="1">
      <c r="C44" s="4" t="s">
        <v>10</v>
      </c>
      <c r="E44" s="113" t="s">
        <v>28</v>
      </c>
      <c r="F44" s="113"/>
      <c r="G44" s="113"/>
      <c r="H44" s="113"/>
      <c r="I44" s="113"/>
      <c r="J44" s="113"/>
      <c r="K44" s="114">
        <f>SUM(K41:Q43)</f>
        <v>756000</v>
      </c>
      <c r="L44" s="113"/>
      <c r="M44" s="113"/>
      <c r="N44" s="113"/>
      <c r="O44" s="113"/>
      <c r="P44" s="113"/>
      <c r="Q44" s="113"/>
    </row>
  </sheetData>
  <sheetProtection/>
  <mergeCells count="49">
    <mergeCell ref="AM14:AM15"/>
    <mergeCell ref="A19:B19"/>
    <mergeCell ref="K42:Q42"/>
    <mergeCell ref="K39:Q40"/>
    <mergeCell ref="AS26:AT26"/>
    <mergeCell ref="D25:D26"/>
    <mergeCell ref="D37:D38"/>
    <mergeCell ref="E37:E38"/>
    <mergeCell ref="G36:AK36"/>
    <mergeCell ref="A28:B28"/>
    <mergeCell ref="A14:B15"/>
    <mergeCell ref="A1:AK1"/>
    <mergeCell ref="E25:E26"/>
    <mergeCell ref="A27:B27"/>
    <mergeCell ref="A25:B26"/>
    <mergeCell ref="C25:C26"/>
    <mergeCell ref="A16:B16"/>
    <mergeCell ref="C14:C15"/>
    <mergeCell ref="D14:D15"/>
    <mergeCell ref="E14:E15"/>
    <mergeCell ref="E42:J42"/>
    <mergeCell ref="A31:B31"/>
    <mergeCell ref="C39:C40"/>
    <mergeCell ref="E39:J40"/>
    <mergeCell ref="E41:J41"/>
    <mergeCell ref="A2:AK2"/>
    <mergeCell ref="A39:A40"/>
    <mergeCell ref="A22:E22"/>
    <mergeCell ref="A13:E13"/>
    <mergeCell ref="G13:AK13"/>
    <mergeCell ref="AM4:AM5"/>
    <mergeCell ref="K43:Q43"/>
    <mergeCell ref="E44:J44"/>
    <mergeCell ref="K44:Q44"/>
    <mergeCell ref="A32:B32"/>
    <mergeCell ref="D39:D40"/>
    <mergeCell ref="E43:J43"/>
    <mergeCell ref="A37:A38"/>
    <mergeCell ref="C37:C38"/>
    <mergeCell ref="K41:Q41"/>
    <mergeCell ref="A6:B6"/>
    <mergeCell ref="A8:B8"/>
    <mergeCell ref="A10:E10"/>
    <mergeCell ref="G3:AK3"/>
    <mergeCell ref="A4:B5"/>
    <mergeCell ref="C4:C5"/>
    <mergeCell ref="D4:D5"/>
    <mergeCell ref="E4:E5"/>
    <mergeCell ref="A3:E3"/>
  </mergeCells>
  <conditionalFormatting sqref="G24">
    <cfRule type="cellIs" priority="429" dxfId="0" operator="greaterThanOrEqual" stopIfTrue="1">
      <formula>1</formula>
    </cfRule>
  </conditionalFormatting>
  <conditionalFormatting sqref="I11:AK11">
    <cfRule type="cellIs" priority="410" dxfId="0" operator="greaterThanOrEqual" stopIfTrue="1">
      <formula>1</formula>
    </cfRule>
  </conditionalFormatting>
  <conditionalFormatting sqref="H12:AK12">
    <cfRule type="cellIs" priority="406" dxfId="0" operator="greaterThanOrEqual" stopIfTrue="1">
      <formula>1</formula>
    </cfRule>
  </conditionalFormatting>
  <conditionalFormatting sqref="G11:H11">
    <cfRule type="cellIs" priority="411" dxfId="0" operator="greaterThanOrEqual" stopIfTrue="1">
      <formula>1</formula>
    </cfRule>
  </conditionalFormatting>
  <conditionalFormatting sqref="G12">
    <cfRule type="cellIs" priority="407" dxfId="0" operator="greaterThanOrEqual" stopIfTrue="1">
      <formula>1</formula>
    </cfRule>
  </conditionalFormatting>
  <conditionalFormatting sqref="H24:AK24">
    <cfRule type="cellIs" priority="387" dxfId="0" operator="greaterThanOrEqual" stopIfTrue="1">
      <formula>1</formula>
    </cfRule>
  </conditionalFormatting>
  <conditionalFormatting sqref="G25">
    <cfRule type="cellIs" priority="366" dxfId="0" operator="greaterThanOrEqual" stopIfTrue="1">
      <formula>1</formula>
    </cfRule>
  </conditionalFormatting>
  <conditionalFormatting sqref="V14:AK14 AK16:AK18">
    <cfRule type="cellIs" priority="46" dxfId="2" operator="equal" stopIfTrue="1">
      <formula>"d"</formula>
    </cfRule>
    <cfRule type="cellIs" priority="47" dxfId="1" operator="equal" stopIfTrue="1">
      <formula>"Sa"</formula>
    </cfRule>
  </conditionalFormatting>
  <conditionalFormatting sqref="H23:AK23">
    <cfRule type="cellIs" priority="41" dxfId="0" operator="greaterThanOrEqual" stopIfTrue="1">
      <formula>1</formula>
    </cfRule>
  </conditionalFormatting>
  <conditionalFormatting sqref="G22:G23 H22:AJ22">
    <cfRule type="cellIs" priority="42" dxfId="0" operator="greaterThanOrEqual" stopIfTrue="1">
      <formula>1</formula>
    </cfRule>
  </conditionalFormatting>
  <conditionalFormatting sqref="G15:AK15">
    <cfRule type="cellIs" priority="39" dxfId="2" operator="equal" stopIfTrue="1">
      <formula>"d"</formula>
    </cfRule>
    <cfRule type="cellIs" priority="40" dxfId="1" operator="equal" stopIfTrue="1">
      <formula>"Sa"</formula>
    </cfRule>
  </conditionalFormatting>
  <conditionalFormatting sqref="AK22">
    <cfRule type="cellIs" priority="36" dxfId="0" operator="greaterThanOrEqual" stopIfTrue="1">
      <formula>1</formula>
    </cfRule>
  </conditionalFormatting>
  <conditionalFormatting sqref="V4:AK4 AK6:AK7">
    <cfRule type="cellIs" priority="5" dxfId="2" operator="equal" stopIfTrue="1">
      <formula>"d"</formula>
    </cfRule>
    <cfRule type="cellIs" priority="6" dxfId="1" operator="equal" stopIfTrue="1">
      <formula>"Sa"</formula>
    </cfRule>
  </conditionalFormatting>
  <conditionalFormatting sqref="G10:AJ10">
    <cfRule type="cellIs" priority="4" dxfId="0" operator="greaterThanOrEqual" stopIfTrue="1">
      <formula>1</formula>
    </cfRule>
  </conditionalFormatting>
  <conditionalFormatting sqref="G5:AK5">
    <cfRule type="cellIs" priority="2" dxfId="2" operator="equal" stopIfTrue="1">
      <formula>"d"</formula>
    </cfRule>
    <cfRule type="cellIs" priority="3" dxfId="1" operator="equal" stopIfTrue="1">
      <formula>"Sa"</formula>
    </cfRule>
  </conditionalFormatting>
  <conditionalFormatting sqref="AK10">
    <cfRule type="cellIs" priority="1" dxfId="0" operator="greaterThanOrEqual" stopIfTrue="1">
      <formula>1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8" r:id="rId1"/>
  <headerFooter alignWithMargins="0">
    <oddFooter>&amp;L&amp;8A autorização destas veiculações, implicam na minha total aceitação das NORMAS DE COMERCIALIZAÇÃO, constantes na tabela de preços da emissora.&amp;R&amp;D -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2"/>
  <sheetViews>
    <sheetView showGridLines="0" defaultGridColor="0" zoomScale="77" zoomScaleNormal="77" zoomScaleSheetLayoutView="85" colorId="23" workbookViewId="0" topLeftCell="A1">
      <selection activeCell="AO42" sqref="AO42"/>
    </sheetView>
  </sheetViews>
  <sheetFormatPr defaultColWidth="9.00390625" defaultRowHeight="12.75"/>
  <cols>
    <col min="1" max="1" width="17.140625" style="4" customWidth="1"/>
    <col min="2" max="2" width="6.421875" style="4" hidden="1" customWidth="1"/>
    <col min="3" max="3" width="36.421875" style="4" customWidth="1"/>
    <col min="4" max="4" width="34.57421875" style="4" customWidth="1"/>
    <col min="5" max="5" width="12.140625" style="4" bestFit="1" customWidth="1"/>
    <col min="6" max="6" width="0.85546875" style="43" customWidth="1"/>
    <col min="7" max="37" width="3.7109375" style="4" customWidth="1"/>
    <col min="38" max="38" width="1.1484375" style="4" customWidth="1"/>
    <col min="39" max="39" width="6.7109375" style="4" bestFit="1" customWidth="1"/>
    <col min="40" max="40" width="1.28515625" style="4" customWidth="1"/>
    <col min="41" max="41" width="36.140625" style="4" bestFit="1" customWidth="1"/>
    <col min="42" max="42" width="19.28125" style="4" bestFit="1" customWidth="1"/>
    <col min="43" max="43" width="26.421875" style="4" bestFit="1" customWidth="1"/>
    <col min="44" max="16384" width="9.00390625" style="4" customWidth="1"/>
  </cols>
  <sheetData>
    <row r="1" spans="1:42" ht="54" customHeight="1">
      <c r="A1" s="132" t="s">
        <v>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M1" s="37"/>
      <c r="AN1" s="37"/>
      <c r="AO1" s="47" t="s">
        <v>13</v>
      </c>
      <c r="AP1" s="48">
        <f>'Plano Comercial'!E1</f>
        <v>0</v>
      </c>
    </row>
    <row r="2" spans="1:40" ht="31.5" customHeight="1">
      <c r="A2" s="128" t="s">
        <v>29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M2" s="37"/>
      <c r="AN2" s="37"/>
    </row>
    <row r="3" spans="1:40" ht="14.25" customHeight="1">
      <c r="A3" s="140"/>
      <c r="B3" s="140"/>
      <c r="C3" s="140"/>
      <c r="D3" s="140"/>
      <c r="E3" s="140"/>
      <c r="F3" s="91"/>
      <c r="G3" s="100" t="s">
        <v>47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2"/>
      <c r="AM3" s="37"/>
      <c r="AN3" s="37"/>
    </row>
    <row r="4" spans="1:43" ht="12.75">
      <c r="A4" s="103" t="s">
        <v>7</v>
      </c>
      <c r="B4" s="104"/>
      <c r="C4" s="107" t="s">
        <v>21</v>
      </c>
      <c r="D4" s="107" t="s">
        <v>17</v>
      </c>
      <c r="E4" s="109" t="s">
        <v>8</v>
      </c>
      <c r="F4" s="3"/>
      <c r="G4" s="93">
        <v>1</v>
      </c>
      <c r="H4" s="93">
        <f aca="true" t="shared" si="0" ref="H4:AH4">G4+1</f>
        <v>2</v>
      </c>
      <c r="I4" s="93">
        <f t="shared" si="0"/>
        <v>3</v>
      </c>
      <c r="J4" s="93">
        <f t="shared" si="0"/>
        <v>4</v>
      </c>
      <c r="K4" s="93">
        <f t="shared" si="0"/>
        <v>5</v>
      </c>
      <c r="L4" s="93">
        <f t="shared" si="0"/>
        <v>6</v>
      </c>
      <c r="M4" s="93">
        <f t="shared" si="0"/>
        <v>7</v>
      </c>
      <c r="N4" s="93">
        <f t="shared" si="0"/>
        <v>8</v>
      </c>
      <c r="O4" s="93">
        <f t="shared" si="0"/>
        <v>9</v>
      </c>
      <c r="P4" s="93">
        <f t="shared" si="0"/>
        <v>10</v>
      </c>
      <c r="Q4" s="93">
        <f t="shared" si="0"/>
        <v>11</v>
      </c>
      <c r="R4" s="93">
        <f t="shared" si="0"/>
        <v>12</v>
      </c>
      <c r="S4" s="93">
        <f t="shared" si="0"/>
        <v>13</v>
      </c>
      <c r="T4" s="93">
        <f t="shared" si="0"/>
        <v>14</v>
      </c>
      <c r="U4" s="93">
        <f t="shared" si="0"/>
        <v>15</v>
      </c>
      <c r="V4" s="96">
        <f t="shared" si="0"/>
        <v>16</v>
      </c>
      <c r="W4" s="96">
        <f t="shared" si="0"/>
        <v>17</v>
      </c>
      <c r="X4" s="96">
        <f t="shared" si="0"/>
        <v>18</v>
      </c>
      <c r="Y4" s="96">
        <f t="shared" si="0"/>
        <v>19</v>
      </c>
      <c r="Z4" s="96">
        <f t="shared" si="0"/>
        <v>20</v>
      </c>
      <c r="AA4" s="96">
        <f t="shared" si="0"/>
        <v>21</v>
      </c>
      <c r="AB4" s="96">
        <f t="shared" si="0"/>
        <v>22</v>
      </c>
      <c r="AC4" s="96">
        <f t="shared" si="0"/>
        <v>23</v>
      </c>
      <c r="AD4" s="96">
        <f t="shared" si="0"/>
        <v>24</v>
      </c>
      <c r="AE4" s="96">
        <f t="shared" si="0"/>
        <v>25</v>
      </c>
      <c r="AF4" s="96">
        <f t="shared" si="0"/>
        <v>26</v>
      </c>
      <c r="AG4" s="96">
        <f t="shared" si="0"/>
        <v>27</v>
      </c>
      <c r="AH4" s="96">
        <f t="shared" si="0"/>
        <v>28</v>
      </c>
      <c r="AI4" s="96">
        <v>29</v>
      </c>
      <c r="AJ4" s="96">
        <v>30</v>
      </c>
      <c r="AK4" s="96">
        <v>31</v>
      </c>
      <c r="AL4" s="46"/>
      <c r="AM4" s="111"/>
      <c r="AN4" s="37"/>
      <c r="AO4" s="46"/>
      <c r="AP4" s="46"/>
      <c r="AQ4" s="46"/>
    </row>
    <row r="5" spans="1:43" ht="13.5" thickBot="1">
      <c r="A5" s="105"/>
      <c r="B5" s="106"/>
      <c r="C5" s="108"/>
      <c r="D5" s="108"/>
      <c r="E5" s="109"/>
      <c r="F5" s="7"/>
      <c r="G5" s="92" t="s">
        <v>6</v>
      </c>
      <c r="H5" s="92" t="s">
        <v>6</v>
      </c>
      <c r="I5" s="92" t="s">
        <v>4</v>
      </c>
      <c r="J5" s="92" t="s">
        <v>4</v>
      </c>
      <c r="K5" s="92" t="s">
        <v>3</v>
      </c>
      <c r="L5" s="92" t="s">
        <v>4</v>
      </c>
      <c r="M5" s="92" t="s">
        <v>5</v>
      </c>
      <c r="N5" s="92" t="s">
        <v>6</v>
      </c>
      <c r="O5" s="92" t="s">
        <v>6</v>
      </c>
      <c r="P5" s="92" t="s">
        <v>4</v>
      </c>
      <c r="Q5" s="92" t="s">
        <v>4</v>
      </c>
      <c r="R5" s="92" t="s">
        <v>3</v>
      </c>
      <c r="S5" s="92" t="s">
        <v>4</v>
      </c>
      <c r="T5" s="92" t="s">
        <v>5</v>
      </c>
      <c r="U5" s="92" t="s">
        <v>6</v>
      </c>
      <c r="V5" s="92" t="s">
        <v>6</v>
      </c>
      <c r="W5" s="92" t="s">
        <v>4</v>
      </c>
      <c r="X5" s="92" t="s">
        <v>4</v>
      </c>
      <c r="Y5" s="92" t="s">
        <v>3</v>
      </c>
      <c r="Z5" s="92" t="s">
        <v>4</v>
      </c>
      <c r="AA5" s="92" t="s">
        <v>5</v>
      </c>
      <c r="AB5" s="92" t="s">
        <v>6</v>
      </c>
      <c r="AC5" s="92" t="s">
        <v>6</v>
      </c>
      <c r="AD5" s="92" t="s">
        <v>4</v>
      </c>
      <c r="AE5" s="92" t="s">
        <v>4</v>
      </c>
      <c r="AF5" s="92" t="s">
        <v>3</v>
      </c>
      <c r="AG5" s="92" t="s">
        <v>4</v>
      </c>
      <c r="AH5" s="92" t="s">
        <v>5</v>
      </c>
      <c r="AI5" s="92" t="s">
        <v>6</v>
      </c>
      <c r="AJ5" s="92" t="s">
        <v>6</v>
      </c>
      <c r="AK5" s="92" t="s">
        <v>4</v>
      </c>
      <c r="AL5" s="46"/>
      <c r="AM5" s="111"/>
      <c r="AN5" s="37"/>
      <c r="AO5" s="49" t="s">
        <v>19</v>
      </c>
      <c r="AP5" s="50" t="s">
        <v>11</v>
      </c>
      <c r="AQ5" s="49" t="s">
        <v>12</v>
      </c>
    </row>
    <row r="6" spans="1:43" ht="13.5" thickBot="1">
      <c r="A6" s="98" t="str">
        <f>A21</f>
        <v>A</v>
      </c>
      <c r="B6" s="98"/>
      <c r="C6" s="89" t="str">
        <f>C21</f>
        <v>POST VENDA FESTA JUNINA</v>
      </c>
      <c r="D6" s="89" t="str">
        <f>D21</f>
        <v>LOGO COMPARTILHADO REDE SOCIAL - IMPULSIONADO </v>
      </c>
      <c r="E6" s="56" t="s">
        <v>9</v>
      </c>
      <c r="F6" s="6"/>
      <c r="G6" s="78"/>
      <c r="H6" s="78"/>
      <c r="I6" s="78"/>
      <c r="J6" s="78"/>
      <c r="K6" s="78"/>
      <c r="L6" s="78">
        <v>1</v>
      </c>
      <c r="M6" s="78">
        <v>1</v>
      </c>
      <c r="N6" s="78">
        <v>1</v>
      </c>
      <c r="O6" s="78">
        <v>1</v>
      </c>
      <c r="P6" s="78">
        <v>1</v>
      </c>
      <c r="Q6" s="78">
        <v>1</v>
      </c>
      <c r="R6" s="78">
        <v>1</v>
      </c>
      <c r="S6" s="78">
        <v>1</v>
      </c>
      <c r="T6" s="78">
        <v>1</v>
      </c>
      <c r="U6" s="78">
        <v>1</v>
      </c>
      <c r="V6" s="78">
        <v>1</v>
      </c>
      <c r="W6" s="78">
        <v>1</v>
      </c>
      <c r="X6" s="78">
        <v>1</v>
      </c>
      <c r="Y6" s="78">
        <v>1</v>
      </c>
      <c r="Z6" s="78">
        <v>1</v>
      </c>
      <c r="AA6" s="78">
        <v>1</v>
      </c>
      <c r="AB6" s="78">
        <v>1</v>
      </c>
      <c r="AC6" s="78">
        <v>1</v>
      </c>
      <c r="AD6" s="78">
        <v>1</v>
      </c>
      <c r="AE6" s="78">
        <v>1</v>
      </c>
      <c r="AF6" s="78">
        <v>1</v>
      </c>
      <c r="AG6" s="78">
        <v>1</v>
      </c>
      <c r="AH6" s="78">
        <v>1</v>
      </c>
      <c r="AI6" s="78">
        <v>1</v>
      </c>
      <c r="AJ6" s="78">
        <v>1</v>
      </c>
      <c r="AK6" s="78">
        <v>1</v>
      </c>
      <c r="AL6" s="46"/>
      <c r="AM6" s="45">
        <f>SUM(G6:AL6)</f>
        <v>26</v>
      </c>
      <c r="AN6" s="37"/>
      <c r="AO6" s="10">
        <f>D31</f>
        <v>700</v>
      </c>
      <c r="AP6" s="10">
        <f>AM6*AO6</f>
        <v>18200</v>
      </c>
      <c r="AQ6" s="41">
        <f>AP6-(AP6*AP$1)</f>
        <v>18200</v>
      </c>
    </row>
    <row r="7" spans="1:43" ht="13.5" thickBot="1">
      <c r="A7" s="89" t="str">
        <f>A22</f>
        <v>B</v>
      </c>
      <c r="B7" s="89"/>
      <c r="C7" s="89" t="str">
        <f>C22</f>
        <v>POST DIVULGAÇÃO SHOW</v>
      </c>
      <c r="D7" s="89" t="str">
        <f>D22</f>
        <v>LOGO COMPARTILHADO REDE SOCIAL - IMPULSIONADO </v>
      </c>
      <c r="E7" s="56" t="s">
        <v>9</v>
      </c>
      <c r="F7" s="6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>
        <v>1</v>
      </c>
      <c r="AH7" s="78">
        <v>1</v>
      </c>
      <c r="AI7" s="78">
        <v>1</v>
      </c>
      <c r="AJ7" s="78">
        <v>1</v>
      </c>
      <c r="AK7" s="92">
        <v>1</v>
      </c>
      <c r="AL7" s="46"/>
      <c r="AM7" s="45">
        <f>SUM(G7:AL7)</f>
        <v>5</v>
      </c>
      <c r="AN7" s="37"/>
      <c r="AO7" s="10">
        <f>D31</f>
        <v>700</v>
      </c>
      <c r="AP7" s="10">
        <f>AM7*AO7</f>
        <v>3500</v>
      </c>
      <c r="AQ7" s="41">
        <f>AP7-(AP7*AP$1)</f>
        <v>3500</v>
      </c>
    </row>
    <row r="8" spans="1:43" ht="18.75" thickBot="1">
      <c r="A8" s="99"/>
      <c r="B8" s="99"/>
      <c r="C8" s="99"/>
      <c r="D8" s="99"/>
      <c r="E8" s="99"/>
      <c r="F8" s="42"/>
      <c r="G8" s="94">
        <f aca="true" t="shared" si="1" ref="G8:AJ8">SUM(G6:G7)</f>
        <v>0</v>
      </c>
      <c r="H8" s="94">
        <f t="shared" si="1"/>
        <v>0</v>
      </c>
      <c r="I8" s="94">
        <f t="shared" si="1"/>
        <v>0</v>
      </c>
      <c r="J8" s="94">
        <f t="shared" si="1"/>
        <v>0</v>
      </c>
      <c r="K8" s="94">
        <f t="shared" si="1"/>
        <v>0</v>
      </c>
      <c r="L8" s="94">
        <f t="shared" si="1"/>
        <v>1</v>
      </c>
      <c r="M8" s="94">
        <f t="shared" si="1"/>
        <v>1</v>
      </c>
      <c r="N8" s="94">
        <f t="shared" si="1"/>
        <v>1</v>
      </c>
      <c r="O8" s="94">
        <f t="shared" si="1"/>
        <v>1</v>
      </c>
      <c r="P8" s="94">
        <f t="shared" si="1"/>
        <v>1</v>
      </c>
      <c r="Q8" s="94">
        <f t="shared" si="1"/>
        <v>1</v>
      </c>
      <c r="R8" s="94">
        <f t="shared" si="1"/>
        <v>1</v>
      </c>
      <c r="S8" s="94">
        <f t="shared" si="1"/>
        <v>1</v>
      </c>
      <c r="T8" s="94">
        <f t="shared" si="1"/>
        <v>1</v>
      </c>
      <c r="U8" s="94">
        <f t="shared" si="1"/>
        <v>1</v>
      </c>
      <c r="V8" s="94">
        <f t="shared" si="1"/>
        <v>1</v>
      </c>
      <c r="W8" s="94">
        <f t="shared" si="1"/>
        <v>1</v>
      </c>
      <c r="X8" s="94">
        <f t="shared" si="1"/>
        <v>1</v>
      </c>
      <c r="Y8" s="94">
        <f t="shared" si="1"/>
        <v>1</v>
      </c>
      <c r="Z8" s="94">
        <f t="shared" si="1"/>
        <v>1</v>
      </c>
      <c r="AA8" s="94">
        <f t="shared" si="1"/>
        <v>1</v>
      </c>
      <c r="AB8" s="94">
        <f t="shared" si="1"/>
        <v>1</v>
      </c>
      <c r="AC8" s="94">
        <f t="shared" si="1"/>
        <v>1</v>
      </c>
      <c r="AD8" s="94">
        <f t="shared" si="1"/>
        <v>1</v>
      </c>
      <c r="AE8" s="94">
        <f t="shared" si="1"/>
        <v>1</v>
      </c>
      <c r="AF8" s="94">
        <f t="shared" si="1"/>
        <v>1</v>
      </c>
      <c r="AG8" s="94">
        <f t="shared" si="1"/>
        <v>2</v>
      </c>
      <c r="AH8" s="94">
        <f t="shared" si="1"/>
        <v>2</v>
      </c>
      <c r="AI8" s="94">
        <f t="shared" si="1"/>
        <v>2</v>
      </c>
      <c r="AJ8" s="94">
        <f t="shared" si="1"/>
        <v>2</v>
      </c>
      <c r="AK8" s="94">
        <f>SUM(AK5:AK7)</f>
        <v>2</v>
      </c>
      <c r="AL8" s="53"/>
      <c r="AM8" s="54">
        <f>SUM(G8:AL8)</f>
        <v>31</v>
      </c>
      <c r="AN8" s="34"/>
      <c r="AO8" s="90"/>
      <c r="AP8" s="9">
        <f>SUM(AP6:AP7)</f>
        <v>21700</v>
      </c>
      <c r="AQ8" s="9">
        <f>SUM(AQ6:AQ7)</f>
        <v>21700</v>
      </c>
    </row>
    <row r="9" spans="1:40" ht="14.25">
      <c r="A9" s="38"/>
      <c r="B9" s="38"/>
      <c r="C9" s="38"/>
      <c r="D9" s="38"/>
      <c r="E9" s="38"/>
      <c r="F9" s="39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3"/>
      <c r="AM9" s="37"/>
      <c r="AN9" s="37"/>
    </row>
    <row r="10" spans="1:43" s="3" customFormat="1" ht="12.75" customHeight="1">
      <c r="A10" s="110"/>
      <c r="B10" s="110"/>
      <c r="C10" s="110"/>
      <c r="D10" s="110"/>
      <c r="E10" s="110"/>
      <c r="F10" s="8"/>
      <c r="G10" s="129" t="s">
        <v>37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1"/>
      <c r="AL10" s="4"/>
      <c r="AM10" s="4"/>
      <c r="AN10" s="37"/>
      <c r="AO10" s="51"/>
      <c r="AP10" s="33"/>
      <c r="AQ10" s="4"/>
    </row>
    <row r="11" spans="1:43" ht="12.75">
      <c r="A11" s="103" t="s">
        <v>7</v>
      </c>
      <c r="B11" s="104"/>
      <c r="C11" s="107" t="s">
        <v>21</v>
      </c>
      <c r="D11" s="107" t="s">
        <v>17</v>
      </c>
      <c r="E11" s="109" t="s">
        <v>8</v>
      </c>
      <c r="F11" s="3"/>
      <c r="G11" s="95">
        <v>1</v>
      </c>
      <c r="H11" s="95">
        <f aca="true" t="shared" si="2" ref="H11:AH11">G11+1</f>
        <v>2</v>
      </c>
      <c r="I11" s="79">
        <f t="shared" si="2"/>
        <v>3</v>
      </c>
      <c r="J11" s="79">
        <f t="shared" si="2"/>
        <v>4</v>
      </c>
      <c r="K11" s="79">
        <f t="shared" si="2"/>
        <v>5</v>
      </c>
      <c r="L11" s="79">
        <f t="shared" si="2"/>
        <v>6</v>
      </c>
      <c r="M11" s="79">
        <f t="shared" si="2"/>
        <v>7</v>
      </c>
      <c r="N11" s="95">
        <f t="shared" si="2"/>
        <v>8</v>
      </c>
      <c r="O11" s="95">
        <f t="shared" si="2"/>
        <v>9</v>
      </c>
      <c r="P11" s="79">
        <f t="shared" si="2"/>
        <v>10</v>
      </c>
      <c r="Q11" s="79">
        <f t="shared" si="2"/>
        <v>11</v>
      </c>
      <c r="R11" s="79">
        <f t="shared" si="2"/>
        <v>12</v>
      </c>
      <c r="S11" s="79">
        <f t="shared" si="2"/>
        <v>13</v>
      </c>
      <c r="T11" s="79">
        <f t="shared" si="2"/>
        <v>14</v>
      </c>
      <c r="U11" s="95">
        <f t="shared" si="2"/>
        <v>15</v>
      </c>
      <c r="V11" s="80">
        <f t="shared" si="2"/>
        <v>16</v>
      </c>
      <c r="W11" s="1">
        <f t="shared" si="2"/>
        <v>17</v>
      </c>
      <c r="X11" s="1">
        <f t="shared" si="2"/>
        <v>18</v>
      </c>
      <c r="Y11" s="1">
        <f t="shared" si="2"/>
        <v>19</v>
      </c>
      <c r="Z11" s="1">
        <f t="shared" si="2"/>
        <v>20</v>
      </c>
      <c r="AA11" s="1">
        <f t="shared" si="2"/>
        <v>21</v>
      </c>
      <c r="AB11" s="80">
        <f t="shared" si="2"/>
        <v>22</v>
      </c>
      <c r="AC11" s="80">
        <f t="shared" si="2"/>
        <v>23</v>
      </c>
      <c r="AD11" s="75">
        <f t="shared" si="2"/>
        <v>24</v>
      </c>
      <c r="AE11" s="1">
        <f t="shared" si="2"/>
        <v>25</v>
      </c>
      <c r="AF11" s="1">
        <f t="shared" si="2"/>
        <v>26</v>
      </c>
      <c r="AG11" s="1">
        <f t="shared" si="2"/>
        <v>27</v>
      </c>
      <c r="AH11" s="1">
        <f t="shared" si="2"/>
        <v>28</v>
      </c>
      <c r="AI11" s="1">
        <v>29</v>
      </c>
      <c r="AJ11" s="1">
        <v>30</v>
      </c>
      <c r="AK11" s="1"/>
      <c r="AL11" s="46"/>
      <c r="AM11" s="111"/>
      <c r="AN11" s="37"/>
      <c r="AO11" s="46"/>
      <c r="AP11" s="46"/>
      <c r="AQ11" s="46"/>
    </row>
    <row r="12" spans="1:43" ht="13.5" thickBot="1">
      <c r="A12" s="105"/>
      <c r="B12" s="106"/>
      <c r="C12" s="108"/>
      <c r="D12" s="108"/>
      <c r="E12" s="109"/>
      <c r="F12" s="7"/>
      <c r="G12" s="80" t="s">
        <v>4</v>
      </c>
      <c r="H12" s="80" t="s">
        <v>3</v>
      </c>
      <c r="I12" s="1" t="s">
        <v>4</v>
      </c>
      <c r="J12" s="1" t="s">
        <v>5</v>
      </c>
      <c r="K12" s="1" t="s">
        <v>6</v>
      </c>
      <c r="L12" s="1" t="s">
        <v>6</v>
      </c>
      <c r="M12" s="1" t="s">
        <v>4</v>
      </c>
      <c r="N12" s="80" t="s">
        <v>4</v>
      </c>
      <c r="O12" s="80" t="s">
        <v>3</v>
      </c>
      <c r="P12" s="1" t="s">
        <v>4</v>
      </c>
      <c r="Q12" s="1" t="s">
        <v>5</v>
      </c>
      <c r="R12" s="1" t="s">
        <v>6</v>
      </c>
      <c r="S12" s="1" t="s">
        <v>6</v>
      </c>
      <c r="T12" s="1" t="s">
        <v>4</v>
      </c>
      <c r="U12" s="80" t="s">
        <v>4</v>
      </c>
      <c r="V12" s="80" t="s">
        <v>3</v>
      </c>
      <c r="W12" s="1" t="s">
        <v>4</v>
      </c>
      <c r="X12" s="1" t="s">
        <v>5</v>
      </c>
      <c r="Y12" s="1" t="s">
        <v>6</v>
      </c>
      <c r="Z12" s="1" t="s">
        <v>6</v>
      </c>
      <c r="AA12" s="1" t="s">
        <v>4</v>
      </c>
      <c r="AB12" s="80" t="s">
        <v>4</v>
      </c>
      <c r="AC12" s="80" t="s">
        <v>3</v>
      </c>
      <c r="AD12" s="75" t="s">
        <v>4</v>
      </c>
      <c r="AE12" s="1" t="s">
        <v>5</v>
      </c>
      <c r="AF12" s="1" t="s">
        <v>6</v>
      </c>
      <c r="AG12" s="1" t="s">
        <v>6</v>
      </c>
      <c r="AH12" s="1" t="s">
        <v>4</v>
      </c>
      <c r="AI12" s="1" t="s">
        <v>4</v>
      </c>
      <c r="AJ12" s="1" t="s">
        <v>3</v>
      </c>
      <c r="AK12" s="1"/>
      <c r="AL12" s="46"/>
      <c r="AM12" s="111"/>
      <c r="AN12" s="37"/>
      <c r="AO12" s="49" t="s">
        <v>19</v>
      </c>
      <c r="AP12" s="50" t="s">
        <v>11</v>
      </c>
      <c r="AQ12" s="49" t="s">
        <v>12</v>
      </c>
    </row>
    <row r="13" spans="1:43" ht="13.5" thickBot="1">
      <c r="A13" s="98" t="str">
        <f>A21</f>
        <v>A</v>
      </c>
      <c r="B13" s="98"/>
      <c r="C13" s="73" t="str">
        <f aca="true" t="shared" si="3" ref="C13:D16">C21</f>
        <v>POST VENDA FESTA JUNINA</v>
      </c>
      <c r="D13" s="73" t="str">
        <f t="shared" si="3"/>
        <v>LOGO COMPARTILHADO REDE SOCIAL - IMPULSIONADO </v>
      </c>
      <c r="E13" s="56" t="s">
        <v>9</v>
      </c>
      <c r="F13" s="6"/>
      <c r="G13" s="81"/>
      <c r="H13" s="81"/>
      <c r="I13" s="44">
        <v>1</v>
      </c>
      <c r="J13" s="44">
        <v>1</v>
      </c>
      <c r="K13" s="44">
        <v>1</v>
      </c>
      <c r="L13" s="44">
        <v>1</v>
      </c>
      <c r="M13" s="44">
        <v>1</v>
      </c>
      <c r="N13" s="81"/>
      <c r="O13" s="81"/>
      <c r="P13" s="44">
        <v>1</v>
      </c>
      <c r="Q13" s="44">
        <v>1</v>
      </c>
      <c r="R13" s="44">
        <v>1</v>
      </c>
      <c r="S13" s="44">
        <v>1</v>
      </c>
      <c r="T13" s="44">
        <v>1</v>
      </c>
      <c r="U13" s="81"/>
      <c r="V13" s="81"/>
      <c r="W13" s="44">
        <v>1</v>
      </c>
      <c r="X13" s="44">
        <v>1</v>
      </c>
      <c r="Y13" s="44">
        <v>1</v>
      </c>
      <c r="Z13" s="44">
        <v>1</v>
      </c>
      <c r="AA13" s="44">
        <v>1</v>
      </c>
      <c r="AB13" s="81"/>
      <c r="AC13" s="81"/>
      <c r="AD13" s="76"/>
      <c r="AE13" s="44"/>
      <c r="AF13" s="44"/>
      <c r="AG13" s="44"/>
      <c r="AH13" s="44"/>
      <c r="AI13" s="44"/>
      <c r="AJ13" s="44"/>
      <c r="AK13" s="1"/>
      <c r="AL13" s="46"/>
      <c r="AM13" s="45">
        <f>SUM(G13:AL13)</f>
        <v>15</v>
      </c>
      <c r="AN13" s="37"/>
      <c r="AO13" s="10">
        <f>D31</f>
        <v>700</v>
      </c>
      <c r="AP13" s="10">
        <f>AM13*AO13</f>
        <v>10500</v>
      </c>
      <c r="AQ13" s="41">
        <f>AP13-(AP13*AP$1)</f>
        <v>10500</v>
      </c>
    </row>
    <row r="14" spans="1:43" ht="13.5" thickBot="1">
      <c r="A14" s="98" t="str">
        <f>A22</f>
        <v>B</v>
      </c>
      <c r="B14" s="98"/>
      <c r="C14" s="73" t="str">
        <f t="shared" si="3"/>
        <v>POST DIVULGAÇÃO SHOW</v>
      </c>
      <c r="D14" s="73" t="str">
        <f t="shared" si="3"/>
        <v>LOGO COMPARTILHADO REDE SOCIAL - IMPULSIONADO </v>
      </c>
      <c r="E14" s="56" t="s">
        <v>9</v>
      </c>
      <c r="F14" s="7"/>
      <c r="G14" s="81"/>
      <c r="H14" s="81"/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81"/>
      <c r="O14" s="81"/>
      <c r="P14" s="44">
        <v>1</v>
      </c>
      <c r="Q14" s="44">
        <v>1</v>
      </c>
      <c r="R14" s="44">
        <v>1</v>
      </c>
      <c r="S14" s="44">
        <v>1</v>
      </c>
      <c r="T14" s="44">
        <v>1</v>
      </c>
      <c r="U14" s="81"/>
      <c r="V14" s="81"/>
      <c r="W14" s="44">
        <v>1</v>
      </c>
      <c r="X14" s="44">
        <v>1</v>
      </c>
      <c r="Y14" s="44">
        <v>1</v>
      </c>
      <c r="Z14" s="44">
        <v>1</v>
      </c>
      <c r="AA14" s="44">
        <v>1</v>
      </c>
      <c r="AB14" s="81"/>
      <c r="AC14" s="81"/>
      <c r="AD14" s="76"/>
      <c r="AE14" s="44"/>
      <c r="AF14" s="44"/>
      <c r="AG14" s="44"/>
      <c r="AH14" s="44"/>
      <c r="AI14" s="44"/>
      <c r="AJ14" s="44"/>
      <c r="AK14" s="44" t="s">
        <v>10</v>
      </c>
      <c r="AL14" s="46"/>
      <c r="AM14" s="45">
        <f>SUM(G14:AL14)</f>
        <v>15</v>
      </c>
      <c r="AN14" s="37"/>
      <c r="AO14" s="10">
        <f>D31</f>
        <v>700</v>
      </c>
      <c r="AP14" s="10">
        <f>AM14*AO14</f>
        <v>10500</v>
      </c>
      <c r="AQ14" s="41">
        <f>AP14-(AP14*AP$1)</f>
        <v>10500</v>
      </c>
    </row>
    <row r="15" spans="1:43" ht="13.5" thickBot="1">
      <c r="A15" s="89" t="str">
        <f>A23</f>
        <v>C</v>
      </c>
      <c r="B15" s="89"/>
      <c r="C15" s="89" t="str">
        <f t="shared" si="3"/>
        <v>STORIES NO EVENTO </v>
      </c>
      <c r="D15" s="89" t="str">
        <f t="shared" si="3"/>
        <v>MENÇÃO REDE SOCIAL</v>
      </c>
      <c r="E15" s="56" t="s">
        <v>9</v>
      </c>
      <c r="F15" s="7"/>
      <c r="G15" s="81">
        <v>3</v>
      </c>
      <c r="H15" s="81">
        <v>3</v>
      </c>
      <c r="I15" s="44"/>
      <c r="J15" s="44"/>
      <c r="K15" s="44"/>
      <c r="L15" s="44"/>
      <c r="M15" s="44"/>
      <c r="N15" s="81">
        <v>3</v>
      </c>
      <c r="O15" s="81">
        <v>3</v>
      </c>
      <c r="P15" s="44"/>
      <c r="Q15" s="44"/>
      <c r="R15" s="44"/>
      <c r="S15" s="44"/>
      <c r="T15" s="44"/>
      <c r="U15" s="81">
        <v>3</v>
      </c>
      <c r="V15" s="81">
        <v>3</v>
      </c>
      <c r="W15" s="44"/>
      <c r="X15" s="44"/>
      <c r="Y15" s="44"/>
      <c r="Z15" s="44"/>
      <c r="AA15" s="44"/>
      <c r="AB15" s="81">
        <v>3</v>
      </c>
      <c r="AC15" s="81">
        <v>3</v>
      </c>
      <c r="AD15" s="76"/>
      <c r="AE15" s="44"/>
      <c r="AF15" s="44"/>
      <c r="AG15" s="44"/>
      <c r="AH15" s="44"/>
      <c r="AI15" s="44"/>
      <c r="AJ15" s="44"/>
      <c r="AK15" s="44"/>
      <c r="AL15" s="46"/>
      <c r="AM15" s="45">
        <f>SUM(G15:AL15)</f>
        <v>24</v>
      </c>
      <c r="AN15" s="37"/>
      <c r="AO15" s="10">
        <f>D30</f>
        <v>350</v>
      </c>
      <c r="AP15" s="10">
        <f>AM15*AO15</f>
        <v>8400</v>
      </c>
      <c r="AQ15" s="41">
        <f>AP15-(AP15*AP$1)</f>
        <v>8400</v>
      </c>
    </row>
    <row r="16" spans="1:43" ht="13.5" thickBot="1">
      <c r="A16" s="89" t="str">
        <f>A24</f>
        <v>D</v>
      </c>
      <c r="B16" s="89"/>
      <c r="C16" s="89" t="str">
        <f t="shared" si="3"/>
        <v>POST PÓS VENDA </v>
      </c>
      <c r="D16" s="89" t="str">
        <f t="shared" si="3"/>
        <v>LOGO COMPARTILHADO REDE SOCIAL - IMPULSIONADO </v>
      </c>
      <c r="E16" s="56" t="s">
        <v>9</v>
      </c>
      <c r="F16" s="7"/>
      <c r="G16" s="81"/>
      <c r="H16" s="81"/>
      <c r="I16" s="44"/>
      <c r="J16" s="44"/>
      <c r="K16" s="44"/>
      <c r="L16" s="44"/>
      <c r="M16" s="44"/>
      <c r="N16" s="81"/>
      <c r="O16" s="81"/>
      <c r="P16" s="44"/>
      <c r="Q16" s="44"/>
      <c r="R16" s="44"/>
      <c r="S16" s="44"/>
      <c r="T16" s="44"/>
      <c r="U16" s="81"/>
      <c r="V16" s="81"/>
      <c r="W16" s="44"/>
      <c r="X16" s="44"/>
      <c r="Y16" s="44"/>
      <c r="Z16" s="44"/>
      <c r="AA16" s="44"/>
      <c r="AB16" s="81"/>
      <c r="AC16" s="81"/>
      <c r="AD16" s="76">
        <v>1</v>
      </c>
      <c r="AE16" s="44">
        <v>1</v>
      </c>
      <c r="AF16" s="44">
        <v>1</v>
      </c>
      <c r="AG16" s="44">
        <v>1</v>
      </c>
      <c r="AH16" s="44">
        <v>1</v>
      </c>
      <c r="AI16" s="44">
        <v>1</v>
      </c>
      <c r="AJ16" s="44">
        <v>1</v>
      </c>
      <c r="AK16" s="44"/>
      <c r="AL16" s="46"/>
      <c r="AM16" s="45">
        <f>SUM(G16:AL16)</f>
        <v>7</v>
      </c>
      <c r="AN16" s="37"/>
      <c r="AO16" s="10">
        <f>D31</f>
        <v>700</v>
      </c>
      <c r="AP16" s="10">
        <f>AM16*AO16</f>
        <v>4900</v>
      </c>
      <c r="AQ16" s="41">
        <f>AP16-(AP16*AP$1)</f>
        <v>4900</v>
      </c>
    </row>
    <row r="17" spans="1:43" ht="18.75" thickBot="1">
      <c r="A17" s="99"/>
      <c r="B17" s="99"/>
      <c r="C17" s="99"/>
      <c r="D17" s="99"/>
      <c r="E17" s="99"/>
      <c r="F17" s="42"/>
      <c r="G17" s="5">
        <f aca="true" t="shared" si="4" ref="G17:AK17">SUM(G12:G14)</f>
        <v>0</v>
      </c>
      <c r="H17" s="5">
        <f t="shared" si="4"/>
        <v>0</v>
      </c>
      <c r="I17" s="5">
        <f t="shared" si="4"/>
        <v>2</v>
      </c>
      <c r="J17" s="5">
        <f t="shared" si="4"/>
        <v>2</v>
      </c>
      <c r="K17" s="5">
        <f t="shared" si="4"/>
        <v>2</v>
      </c>
      <c r="L17" s="5">
        <f t="shared" si="4"/>
        <v>2</v>
      </c>
      <c r="M17" s="5">
        <f t="shared" si="4"/>
        <v>2</v>
      </c>
      <c r="N17" s="5">
        <f t="shared" si="4"/>
        <v>0</v>
      </c>
      <c r="O17" s="5">
        <f t="shared" si="4"/>
        <v>0</v>
      </c>
      <c r="P17" s="5">
        <f t="shared" si="4"/>
        <v>2</v>
      </c>
      <c r="Q17" s="5">
        <f t="shared" si="4"/>
        <v>2</v>
      </c>
      <c r="R17" s="5">
        <f t="shared" si="4"/>
        <v>2</v>
      </c>
      <c r="S17" s="5">
        <f t="shared" si="4"/>
        <v>2</v>
      </c>
      <c r="T17" s="5">
        <f t="shared" si="4"/>
        <v>2</v>
      </c>
      <c r="U17" s="5">
        <f t="shared" si="4"/>
        <v>0</v>
      </c>
      <c r="V17" s="5">
        <f t="shared" si="4"/>
        <v>0</v>
      </c>
      <c r="W17" s="5">
        <f t="shared" si="4"/>
        <v>2</v>
      </c>
      <c r="X17" s="5">
        <f t="shared" si="4"/>
        <v>2</v>
      </c>
      <c r="Y17" s="5">
        <f t="shared" si="4"/>
        <v>2</v>
      </c>
      <c r="Z17" s="5">
        <f t="shared" si="4"/>
        <v>2</v>
      </c>
      <c r="AA17" s="5">
        <f t="shared" si="4"/>
        <v>2</v>
      </c>
      <c r="AB17" s="5">
        <f t="shared" si="4"/>
        <v>0</v>
      </c>
      <c r="AC17" s="5">
        <f t="shared" si="4"/>
        <v>0</v>
      </c>
      <c r="AD17" s="5">
        <f t="shared" si="4"/>
        <v>0</v>
      </c>
      <c r="AE17" s="5">
        <f t="shared" si="4"/>
        <v>0</v>
      </c>
      <c r="AF17" s="5">
        <f t="shared" si="4"/>
        <v>0</v>
      </c>
      <c r="AG17" s="5">
        <f t="shared" si="4"/>
        <v>0</v>
      </c>
      <c r="AH17" s="5">
        <f t="shared" si="4"/>
        <v>0</v>
      </c>
      <c r="AI17" s="5">
        <f t="shared" si="4"/>
        <v>0</v>
      </c>
      <c r="AJ17" s="5">
        <f t="shared" si="4"/>
        <v>0</v>
      </c>
      <c r="AK17" s="5">
        <f t="shared" si="4"/>
        <v>0</v>
      </c>
      <c r="AL17" s="53"/>
      <c r="AM17" s="54">
        <f>SUM(G17:AL17)</f>
        <v>30</v>
      </c>
      <c r="AN17" s="34"/>
      <c r="AO17" s="74"/>
      <c r="AP17" s="9">
        <f>SUM(AP13:AP16)</f>
        <v>34300</v>
      </c>
      <c r="AQ17" s="9">
        <f>SUM(AQ13:AQ16)</f>
        <v>34300</v>
      </c>
    </row>
    <row r="18" spans="1:40" ht="15" customHeight="1">
      <c r="A18" s="38"/>
      <c r="B18" s="38"/>
      <c r="C18" s="38"/>
      <c r="D18" s="38"/>
      <c r="E18" s="38"/>
      <c r="F18" s="39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M18" s="40"/>
      <c r="AN18" s="34"/>
    </row>
    <row r="19" spans="1:40" ht="15.75" customHeight="1">
      <c r="A19" s="103" t="s">
        <v>7</v>
      </c>
      <c r="B19" s="104"/>
      <c r="C19" s="107" t="s">
        <v>21</v>
      </c>
      <c r="D19" s="107" t="s">
        <v>17</v>
      </c>
      <c r="E19" s="107" t="s">
        <v>22</v>
      </c>
      <c r="F19" s="39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M19" s="40"/>
      <c r="AN19" s="34"/>
    </row>
    <row r="20" spans="1:46" ht="15.75" customHeight="1">
      <c r="A20" s="105"/>
      <c r="B20" s="106"/>
      <c r="C20" s="108"/>
      <c r="D20" s="108"/>
      <c r="E20" s="108"/>
      <c r="F20" s="3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M20" s="40"/>
      <c r="AN20" s="34"/>
      <c r="AO20" s="62" t="s">
        <v>15</v>
      </c>
      <c r="AP20" s="35"/>
      <c r="AQ20" s="36">
        <f>AQ17+AQ8</f>
        <v>56000</v>
      </c>
      <c r="AR20" s="35"/>
      <c r="AS20" s="134"/>
      <c r="AT20" s="134"/>
    </row>
    <row r="21" spans="1:39" ht="12.75" customHeight="1">
      <c r="A21" s="98" t="s">
        <v>0</v>
      </c>
      <c r="B21" s="98"/>
      <c r="C21" s="73" t="s">
        <v>52</v>
      </c>
      <c r="D21" s="73" t="str">
        <f>C31</f>
        <v>LOGO COMPARTILHADO REDE SOCIAL - IMPULSIONADO </v>
      </c>
      <c r="E21" s="57">
        <f>AM13+AM6</f>
        <v>41</v>
      </c>
      <c r="F21" s="3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M21" s="40"/>
    </row>
    <row r="22" spans="1:39" ht="12.75">
      <c r="A22" s="98" t="s">
        <v>1</v>
      </c>
      <c r="B22" s="98"/>
      <c r="C22" s="73" t="s">
        <v>53</v>
      </c>
      <c r="D22" s="73" t="str">
        <f>C31</f>
        <v>LOGO COMPARTILHADO REDE SOCIAL - IMPULSIONADO </v>
      </c>
      <c r="E22" s="57">
        <f>AM14+AM7</f>
        <v>20</v>
      </c>
      <c r="F22" s="3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M22" s="40"/>
    </row>
    <row r="23" spans="1:39" ht="12.75">
      <c r="A23" s="98" t="s">
        <v>2</v>
      </c>
      <c r="B23" s="98"/>
      <c r="C23" s="73" t="s">
        <v>54</v>
      </c>
      <c r="D23" s="73" t="str">
        <f>C30</f>
        <v>MENÇÃO REDE SOCIAL</v>
      </c>
      <c r="E23" s="57">
        <f>AM15</f>
        <v>24</v>
      </c>
      <c r="F23" s="3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M23" s="40"/>
    </row>
    <row r="24" spans="1:39" ht="12.75">
      <c r="A24" s="98" t="s">
        <v>3</v>
      </c>
      <c r="B24" s="98"/>
      <c r="C24" s="73" t="s">
        <v>35</v>
      </c>
      <c r="D24" s="73" t="str">
        <f>C31</f>
        <v>LOGO COMPARTILHADO REDE SOCIAL - IMPULSIONADO </v>
      </c>
      <c r="E24" s="57">
        <f>AM16</f>
        <v>7</v>
      </c>
      <c r="F24" s="3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M24" s="40"/>
    </row>
    <row r="25" spans="1:39" ht="12.75">
      <c r="A25" s="74"/>
      <c r="B25" s="74"/>
      <c r="C25" s="58" t="s">
        <v>10</v>
      </c>
      <c r="D25" s="74"/>
      <c r="E25" s="74"/>
      <c r="F25" s="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M25" s="40"/>
    </row>
    <row r="26" spans="1:39" ht="12.75">
      <c r="A26" s="121"/>
      <c r="B26" s="61"/>
      <c r="C26" s="123" t="s">
        <v>27</v>
      </c>
      <c r="D26" s="135" t="s">
        <v>14</v>
      </c>
      <c r="E26" s="137">
        <f>AP1</f>
        <v>0</v>
      </c>
      <c r="F26" s="39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M26" s="40"/>
    </row>
    <row r="27" spans="1:39" ht="12.75">
      <c r="A27" s="122"/>
      <c r="B27" s="61"/>
      <c r="C27" s="124"/>
      <c r="D27" s="136"/>
      <c r="E27" s="138"/>
      <c r="F27" s="39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M27" s="40"/>
    </row>
    <row r="28" spans="1:21" ht="12.75" customHeight="1">
      <c r="A28" s="108" t="s">
        <v>24</v>
      </c>
      <c r="B28" s="52"/>
      <c r="C28" s="108" t="s">
        <v>30</v>
      </c>
      <c r="D28" s="117" t="s">
        <v>26</v>
      </c>
      <c r="E28" s="125" t="s">
        <v>11</v>
      </c>
      <c r="F28" s="126"/>
      <c r="G28" s="126"/>
      <c r="H28" s="126"/>
      <c r="I28" s="126"/>
      <c r="J28" s="104"/>
      <c r="K28" s="133" t="s">
        <v>25</v>
      </c>
      <c r="L28" s="133"/>
      <c r="M28" s="133"/>
      <c r="N28" s="133"/>
      <c r="O28" s="133"/>
      <c r="P28" s="133"/>
      <c r="Q28" s="133"/>
      <c r="R28" s="2"/>
      <c r="S28" s="2"/>
      <c r="U28" s="40"/>
    </row>
    <row r="29" spans="1:21" ht="12.75">
      <c r="A29" s="109"/>
      <c r="B29" s="52"/>
      <c r="C29" s="109"/>
      <c r="D29" s="108"/>
      <c r="E29" s="105"/>
      <c r="F29" s="127"/>
      <c r="G29" s="127"/>
      <c r="H29" s="127"/>
      <c r="I29" s="127"/>
      <c r="J29" s="106"/>
      <c r="K29" s="133"/>
      <c r="L29" s="133"/>
      <c r="M29" s="133"/>
      <c r="N29" s="133"/>
      <c r="O29" s="133"/>
      <c r="P29" s="133"/>
      <c r="Q29" s="133"/>
      <c r="R29" s="2"/>
      <c r="S29" s="2"/>
      <c r="U29" s="40"/>
    </row>
    <row r="30" spans="1:21" ht="12.75">
      <c r="A30" s="57">
        <f>E23</f>
        <v>24</v>
      </c>
      <c r="B30" s="52"/>
      <c r="C30" s="73" t="s">
        <v>55</v>
      </c>
      <c r="D30" s="59">
        <v>350</v>
      </c>
      <c r="E30" s="118">
        <f>A30*D30</f>
        <v>8400</v>
      </c>
      <c r="F30" s="119"/>
      <c r="G30" s="119"/>
      <c r="H30" s="119"/>
      <c r="I30" s="119"/>
      <c r="J30" s="120"/>
      <c r="K30" s="112">
        <f>E30-(E30*E$26)</f>
        <v>8400</v>
      </c>
      <c r="L30" s="112"/>
      <c r="M30" s="112"/>
      <c r="N30" s="112"/>
      <c r="O30" s="112"/>
      <c r="P30" s="112"/>
      <c r="Q30" s="112"/>
      <c r="R30" s="2"/>
      <c r="S30" s="2"/>
      <c r="U30" s="40"/>
    </row>
    <row r="31" spans="1:21" ht="12.75">
      <c r="A31" s="57">
        <f>E21+E22+E24</f>
        <v>68</v>
      </c>
      <c r="B31" s="52"/>
      <c r="C31" s="73" t="s">
        <v>56</v>
      </c>
      <c r="D31" s="59">
        <v>700</v>
      </c>
      <c r="E31" s="118">
        <f>A31*D31</f>
        <v>47600</v>
      </c>
      <c r="F31" s="119"/>
      <c r="G31" s="119"/>
      <c r="H31" s="119"/>
      <c r="I31" s="119"/>
      <c r="J31" s="120"/>
      <c r="K31" s="112">
        <f>E31-(E31*E$26)</f>
        <v>47600</v>
      </c>
      <c r="L31" s="112"/>
      <c r="M31" s="112"/>
      <c r="N31" s="112"/>
      <c r="O31" s="112"/>
      <c r="P31" s="112"/>
      <c r="Q31" s="112"/>
      <c r="R31" s="2"/>
      <c r="S31" s="2"/>
      <c r="U31" s="40"/>
    </row>
    <row r="32" spans="3:17" ht="21.75" customHeight="1">
      <c r="C32" s="4" t="s">
        <v>10</v>
      </c>
      <c r="E32" s="113" t="s">
        <v>28</v>
      </c>
      <c r="F32" s="113"/>
      <c r="G32" s="113"/>
      <c r="H32" s="113"/>
      <c r="I32" s="113"/>
      <c r="J32" s="113"/>
      <c r="K32" s="114">
        <f>SUM(K30:Q31)</f>
        <v>56000</v>
      </c>
      <c r="L32" s="113"/>
      <c r="M32" s="113"/>
      <c r="N32" s="113"/>
      <c r="O32" s="113"/>
      <c r="P32" s="113"/>
      <c r="Q32" s="113"/>
    </row>
  </sheetData>
  <sheetProtection/>
  <mergeCells count="46">
    <mergeCell ref="A8:E8"/>
    <mergeCell ref="G3:AK3"/>
    <mergeCell ref="A3:E3"/>
    <mergeCell ref="C4:C5"/>
    <mergeCell ref="D4:D5"/>
    <mergeCell ref="E4:E5"/>
    <mergeCell ref="AM4:AM5"/>
    <mergeCell ref="A6:B6"/>
    <mergeCell ref="A28:A29"/>
    <mergeCell ref="C28:C29"/>
    <mergeCell ref="D28:D29"/>
    <mergeCell ref="E32:J32"/>
    <mergeCell ref="K32:Q32"/>
    <mergeCell ref="K28:Q29"/>
    <mergeCell ref="E30:J30"/>
    <mergeCell ref="K30:Q30"/>
    <mergeCell ref="E28:J29"/>
    <mergeCell ref="E31:J31"/>
    <mergeCell ref="K31:Q31"/>
    <mergeCell ref="AS20:AT20"/>
    <mergeCell ref="A21:B21"/>
    <mergeCell ref="A22:B22"/>
    <mergeCell ref="A23:B23"/>
    <mergeCell ref="G25:AK25"/>
    <mergeCell ref="A26:A27"/>
    <mergeCell ref="C26:C27"/>
    <mergeCell ref="A24:B24"/>
    <mergeCell ref="A14:B14"/>
    <mergeCell ref="C11:C12"/>
    <mergeCell ref="A17:E17"/>
    <mergeCell ref="D26:D27"/>
    <mergeCell ref="E26:E27"/>
    <mergeCell ref="A19:B20"/>
    <mergeCell ref="C19:C20"/>
    <mergeCell ref="D19:D20"/>
    <mergeCell ref="E19:E20"/>
    <mergeCell ref="D11:D12"/>
    <mergeCell ref="E11:E12"/>
    <mergeCell ref="AM11:AM12"/>
    <mergeCell ref="A1:AK1"/>
    <mergeCell ref="A2:AK2"/>
    <mergeCell ref="A13:B13"/>
    <mergeCell ref="A10:E10"/>
    <mergeCell ref="G10:AK10"/>
    <mergeCell ref="A11:B12"/>
    <mergeCell ref="A4:B5"/>
  </mergeCells>
  <conditionalFormatting sqref="G18">
    <cfRule type="cellIs" priority="116" dxfId="0" operator="greaterThanOrEqual" stopIfTrue="1">
      <formula>1</formula>
    </cfRule>
  </conditionalFormatting>
  <conditionalFormatting sqref="G19">
    <cfRule type="cellIs" priority="106" dxfId="0" operator="greaterThanOrEqual" stopIfTrue="1">
      <formula>1</formula>
    </cfRule>
  </conditionalFormatting>
  <conditionalFormatting sqref="H18:AK18">
    <cfRule type="cellIs" priority="77" dxfId="0" operator="greaterThanOrEqual" stopIfTrue="1">
      <formula>1</formula>
    </cfRule>
  </conditionalFormatting>
  <conditionalFormatting sqref="G17">
    <cfRule type="cellIs" priority="60" dxfId="0" operator="greaterThanOrEqual" stopIfTrue="1">
      <formula>1</formula>
    </cfRule>
  </conditionalFormatting>
  <conditionalFormatting sqref="AK13">
    <cfRule type="cellIs" priority="64" dxfId="2" operator="equal" stopIfTrue="1">
      <formula>"d"</formula>
    </cfRule>
    <cfRule type="cellIs" priority="65" dxfId="1" operator="equal" stopIfTrue="1">
      <formula>"Sa"</formula>
    </cfRule>
  </conditionalFormatting>
  <conditionalFormatting sqref="H17:AK17">
    <cfRule type="cellIs" priority="54" dxfId="0" operator="greaterThanOrEqual" stopIfTrue="1">
      <formula>1</formula>
    </cfRule>
  </conditionalFormatting>
  <conditionalFormatting sqref="V11:AK11">
    <cfRule type="cellIs" priority="11" dxfId="2" operator="equal" stopIfTrue="1">
      <formula>"d"</formula>
    </cfRule>
    <cfRule type="cellIs" priority="12" dxfId="1" operator="equal" stopIfTrue="1">
      <formula>"Sa"</formula>
    </cfRule>
  </conditionalFormatting>
  <conditionalFormatting sqref="G12:AK12">
    <cfRule type="cellIs" priority="9" dxfId="2" operator="equal" stopIfTrue="1">
      <formula>"d"</formula>
    </cfRule>
    <cfRule type="cellIs" priority="10" dxfId="1" operator="equal" stopIfTrue="1">
      <formula>"Sa"</formula>
    </cfRule>
  </conditionalFormatting>
  <conditionalFormatting sqref="I9:AK9">
    <cfRule type="cellIs" priority="7" dxfId="0" operator="greaterThanOrEqual" stopIfTrue="1">
      <formula>1</formula>
    </cfRule>
  </conditionalFormatting>
  <conditionalFormatting sqref="G9:H9">
    <cfRule type="cellIs" priority="8" dxfId="0" operator="greaterThanOrEqual" stopIfTrue="1">
      <formula>1</formula>
    </cfRule>
  </conditionalFormatting>
  <conditionalFormatting sqref="V4:AK4 AK7">
    <cfRule type="cellIs" priority="5" dxfId="2" operator="equal" stopIfTrue="1">
      <formula>"d"</formula>
    </cfRule>
    <cfRule type="cellIs" priority="6" dxfId="1" operator="equal" stopIfTrue="1">
      <formula>"Sa"</formula>
    </cfRule>
  </conditionalFormatting>
  <conditionalFormatting sqref="G8:AJ8">
    <cfRule type="cellIs" priority="4" dxfId="0" operator="greaterThanOrEqual" stopIfTrue="1">
      <formula>1</formula>
    </cfRule>
  </conditionalFormatting>
  <conditionalFormatting sqref="G5:AK5">
    <cfRule type="cellIs" priority="2" dxfId="2" operator="equal" stopIfTrue="1">
      <formula>"d"</formula>
    </cfRule>
    <cfRule type="cellIs" priority="3" dxfId="1" operator="equal" stopIfTrue="1">
      <formula>"Sa"</formula>
    </cfRule>
  </conditionalFormatting>
  <conditionalFormatting sqref="AK8">
    <cfRule type="cellIs" priority="1" dxfId="0" operator="greaterThanOrEqual" stopIfTrue="1">
      <formula>1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8" r:id="rId1"/>
  <headerFooter alignWithMargins="0">
    <oddFooter>&amp;L&amp;8A autorização destas veiculações, implicam na minha total aceitação das NORMAS DE COMERCIALIZAÇÃO, constantes na tabela de preços da emissora.&amp;R&amp;D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30"/>
  <sheetViews>
    <sheetView showGridLines="0" zoomScale="75" zoomScaleNormal="75" zoomScalePageLayoutView="0" workbookViewId="0" topLeftCell="A1">
      <selection activeCell="AP33" sqref="AP33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3" max="4" width="21.00390625" style="0" customWidth="1"/>
    <col min="6" max="6" width="0.42578125" style="0" customWidth="1"/>
    <col min="7" max="10" width="5.8515625" style="0" bestFit="1" customWidth="1"/>
    <col min="11" max="13" width="4.8515625" style="0" bestFit="1" customWidth="1"/>
    <col min="14" max="15" width="4.00390625" style="0" bestFit="1" customWidth="1"/>
    <col min="16" max="20" width="4.8515625" style="0" bestFit="1" customWidth="1"/>
    <col min="21" max="22" width="4.00390625" style="0" bestFit="1" customWidth="1"/>
    <col min="23" max="27" width="4.8515625" style="0" bestFit="1" customWidth="1"/>
    <col min="28" max="29" width="4.00390625" style="0" bestFit="1" customWidth="1"/>
    <col min="30" max="37" width="4.8515625" style="0" bestFit="1" customWidth="1"/>
    <col min="38" max="38" width="0.85546875" style="0" customWidth="1"/>
    <col min="41" max="41" width="17.28125" style="0" customWidth="1"/>
    <col min="42" max="42" width="21.28125" style="0" customWidth="1"/>
    <col min="43" max="43" width="26.00390625" style="0" bestFit="1" customWidth="1"/>
  </cols>
  <sheetData>
    <row r="1" spans="1:42" s="4" customFormat="1" ht="54" customHeight="1">
      <c r="A1" s="132" t="s">
        <v>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M1" s="37"/>
      <c r="AN1" s="37"/>
      <c r="AO1" s="47" t="s">
        <v>13</v>
      </c>
      <c r="AP1" s="48">
        <f>'Plano Comercial'!E1</f>
        <v>0</v>
      </c>
    </row>
    <row r="2" spans="1:40" s="4" customFormat="1" ht="23.25" customHeight="1">
      <c r="A2" s="128" t="s">
        <v>38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M2" s="37"/>
      <c r="AN2" s="37"/>
    </row>
    <row r="3" spans="1:40" s="4" customFormat="1" ht="14.25" customHeight="1">
      <c r="A3" s="140"/>
      <c r="B3" s="140"/>
      <c r="C3" s="140"/>
      <c r="D3" s="140"/>
      <c r="E3" s="140"/>
      <c r="F3" s="91"/>
      <c r="G3" s="100" t="s">
        <v>47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2"/>
      <c r="AM3" s="37"/>
      <c r="AN3" s="37"/>
    </row>
    <row r="4" spans="1:43" s="4" customFormat="1" ht="12.75">
      <c r="A4" s="103" t="s">
        <v>7</v>
      </c>
      <c r="B4" s="104"/>
      <c r="C4" s="107" t="s">
        <v>21</v>
      </c>
      <c r="D4" s="107" t="s">
        <v>17</v>
      </c>
      <c r="E4" s="109" t="s">
        <v>8</v>
      </c>
      <c r="F4" s="3"/>
      <c r="G4" s="93">
        <v>1</v>
      </c>
      <c r="H4" s="93">
        <f aca="true" t="shared" si="0" ref="H4:AH4">G4+1</f>
        <v>2</v>
      </c>
      <c r="I4" s="93">
        <f t="shared" si="0"/>
        <v>3</v>
      </c>
      <c r="J4" s="93">
        <f t="shared" si="0"/>
        <v>4</v>
      </c>
      <c r="K4" s="93">
        <f t="shared" si="0"/>
        <v>5</v>
      </c>
      <c r="L4" s="93">
        <f t="shared" si="0"/>
        <v>6</v>
      </c>
      <c r="M4" s="93">
        <f t="shared" si="0"/>
        <v>7</v>
      </c>
      <c r="N4" s="93">
        <f t="shared" si="0"/>
        <v>8</v>
      </c>
      <c r="O4" s="93">
        <f t="shared" si="0"/>
        <v>9</v>
      </c>
      <c r="P4" s="93">
        <f t="shared" si="0"/>
        <v>10</v>
      </c>
      <c r="Q4" s="93">
        <f t="shared" si="0"/>
        <v>11</v>
      </c>
      <c r="R4" s="93">
        <f t="shared" si="0"/>
        <v>12</v>
      </c>
      <c r="S4" s="93">
        <f t="shared" si="0"/>
        <v>13</v>
      </c>
      <c r="T4" s="93">
        <f t="shared" si="0"/>
        <v>14</v>
      </c>
      <c r="U4" s="93">
        <f t="shared" si="0"/>
        <v>15</v>
      </c>
      <c r="V4" s="96">
        <f t="shared" si="0"/>
        <v>16</v>
      </c>
      <c r="W4" s="96">
        <f t="shared" si="0"/>
        <v>17</v>
      </c>
      <c r="X4" s="96">
        <f t="shared" si="0"/>
        <v>18</v>
      </c>
      <c r="Y4" s="96">
        <f t="shared" si="0"/>
        <v>19</v>
      </c>
      <c r="Z4" s="96">
        <f t="shared" si="0"/>
        <v>20</v>
      </c>
      <c r="AA4" s="96">
        <f t="shared" si="0"/>
        <v>21</v>
      </c>
      <c r="AB4" s="96">
        <f t="shared" si="0"/>
        <v>22</v>
      </c>
      <c r="AC4" s="96">
        <f t="shared" si="0"/>
        <v>23</v>
      </c>
      <c r="AD4" s="96">
        <f t="shared" si="0"/>
        <v>24</v>
      </c>
      <c r="AE4" s="96">
        <f t="shared" si="0"/>
        <v>25</v>
      </c>
      <c r="AF4" s="96">
        <f t="shared" si="0"/>
        <v>26</v>
      </c>
      <c r="AG4" s="96">
        <f t="shared" si="0"/>
        <v>27</v>
      </c>
      <c r="AH4" s="96">
        <f t="shared" si="0"/>
        <v>28</v>
      </c>
      <c r="AI4" s="96">
        <v>29</v>
      </c>
      <c r="AJ4" s="96">
        <v>30</v>
      </c>
      <c r="AK4" s="96">
        <v>31</v>
      </c>
      <c r="AL4" s="46"/>
      <c r="AM4" s="111"/>
      <c r="AN4" s="37"/>
      <c r="AO4" s="46"/>
      <c r="AP4" s="46"/>
      <c r="AQ4" s="46"/>
    </row>
    <row r="5" spans="1:43" s="4" customFormat="1" ht="13.5" thickBot="1">
      <c r="A5" s="105"/>
      <c r="B5" s="106"/>
      <c r="C5" s="108"/>
      <c r="D5" s="108"/>
      <c r="E5" s="109"/>
      <c r="F5" s="7"/>
      <c r="G5" s="92" t="s">
        <v>6</v>
      </c>
      <c r="H5" s="92" t="s">
        <v>6</v>
      </c>
      <c r="I5" s="92" t="s">
        <v>4</v>
      </c>
      <c r="J5" s="92" t="s">
        <v>4</v>
      </c>
      <c r="K5" s="92" t="s">
        <v>3</v>
      </c>
      <c r="L5" s="92" t="s">
        <v>4</v>
      </c>
      <c r="M5" s="92" t="s">
        <v>5</v>
      </c>
      <c r="N5" s="92" t="s">
        <v>6</v>
      </c>
      <c r="O5" s="92" t="s">
        <v>6</v>
      </c>
      <c r="P5" s="92" t="s">
        <v>4</v>
      </c>
      <c r="Q5" s="92" t="s">
        <v>4</v>
      </c>
      <c r="R5" s="92" t="s">
        <v>3</v>
      </c>
      <c r="S5" s="92" t="s">
        <v>4</v>
      </c>
      <c r="T5" s="92" t="s">
        <v>5</v>
      </c>
      <c r="U5" s="92" t="s">
        <v>6</v>
      </c>
      <c r="V5" s="92" t="s">
        <v>6</v>
      </c>
      <c r="W5" s="92" t="s">
        <v>4</v>
      </c>
      <c r="X5" s="92" t="s">
        <v>4</v>
      </c>
      <c r="Y5" s="92" t="s">
        <v>3</v>
      </c>
      <c r="Z5" s="92" t="s">
        <v>4</v>
      </c>
      <c r="AA5" s="92" t="s">
        <v>5</v>
      </c>
      <c r="AB5" s="92" t="s">
        <v>6</v>
      </c>
      <c r="AC5" s="92" t="s">
        <v>6</v>
      </c>
      <c r="AD5" s="92" t="s">
        <v>4</v>
      </c>
      <c r="AE5" s="92" t="s">
        <v>4</v>
      </c>
      <c r="AF5" s="92" t="s">
        <v>3</v>
      </c>
      <c r="AG5" s="92" t="s">
        <v>4</v>
      </c>
      <c r="AH5" s="92" t="s">
        <v>5</v>
      </c>
      <c r="AI5" s="92" t="s">
        <v>6</v>
      </c>
      <c r="AJ5" s="92" t="s">
        <v>6</v>
      </c>
      <c r="AK5" s="92" t="s">
        <v>4</v>
      </c>
      <c r="AL5" s="46"/>
      <c r="AM5" s="111"/>
      <c r="AN5" s="37"/>
      <c r="AO5" s="49" t="s">
        <v>19</v>
      </c>
      <c r="AP5" s="50" t="s">
        <v>11</v>
      </c>
      <c r="AQ5" s="49" t="s">
        <v>12</v>
      </c>
    </row>
    <row r="6" spans="1:43" s="4" customFormat="1" ht="13.5" thickBot="1">
      <c r="A6" s="98" t="str">
        <f>A20</f>
        <v>A</v>
      </c>
      <c r="B6" s="98"/>
      <c r="C6" s="89" t="str">
        <f>C20</f>
        <v>MONTAGEM DO EVENTO</v>
      </c>
      <c r="D6" s="89" t="str">
        <f>D20</f>
        <v>LOGO COMPARTILHADO </v>
      </c>
      <c r="E6" s="97" t="s">
        <v>57</v>
      </c>
      <c r="F6" s="6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>
        <v>1</v>
      </c>
      <c r="AL6" s="46"/>
      <c r="AM6" s="45">
        <f>SUM(G6:AL6)</f>
        <v>1</v>
      </c>
      <c r="AN6" s="37"/>
      <c r="AO6" s="10">
        <f>D27</f>
        <v>3000</v>
      </c>
      <c r="AP6" s="10">
        <f>AM6*AO6</f>
        <v>3000</v>
      </c>
      <c r="AQ6" s="41">
        <f>AP6-(AP6*AP$1)</f>
        <v>3000</v>
      </c>
    </row>
    <row r="7" spans="1:43" s="4" customFormat="1" ht="18.75" thickBot="1">
      <c r="A7" s="99"/>
      <c r="B7" s="99"/>
      <c r="C7" s="99"/>
      <c r="D7" s="99"/>
      <c r="E7" s="99"/>
      <c r="F7" s="42"/>
      <c r="G7" s="94">
        <f aca="true" t="shared" si="1" ref="G7:AJ7">SUM(G6:G6)</f>
        <v>0</v>
      </c>
      <c r="H7" s="94">
        <f t="shared" si="1"/>
        <v>0</v>
      </c>
      <c r="I7" s="94">
        <f t="shared" si="1"/>
        <v>0</v>
      </c>
      <c r="J7" s="94">
        <f t="shared" si="1"/>
        <v>0</v>
      </c>
      <c r="K7" s="94">
        <f t="shared" si="1"/>
        <v>0</v>
      </c>
      <c r="L7" s="94">
        <f t="shared" si="1"/>
        <v>0</v>
      </c>
      <c r="M7" s="94">
        <f t="shared" si="1"/>
        <v>0</v>
      </c>
      <c r="N7" s="94">
        <f t="shared" si="1"/>
        <v>0</v>
      </c>
      <c r="O7" s="94">
        <f t="shared" si="1"/>
        <v>0</v>
      </c>
      <c r="P7" s="94">
        <f t="shared" si="1"/>
        <v>0</v>
      </c>
      <c r="Q7" s="94">
        <f t="shared" si="1"/>
        <v>0</v>
      </c>
      <c r="R7" s="94">
        <f t="shared" si="1"/>
        <v>0</v>
      </c>
      <c r="S7" s="94">
        <f t="shared" si="1"/>
        <v>0</v>
      </c>
      <c r="T7" s="94">
        <f t="shared" si="1"/>
        <v>0</v>
      </c>
      <c r="U7" s="94">
        <f t="shared" si="1"/>
        <v>0</v>
      </c>
      <c r="V7" s="94">
        <f t="shared" si="1"/>
        <v>0</v>
      </c>
      <c r="W7" s="94">
        <f t="shared" si="1"/>
        <v>0</v>
      </c>
      <c r="X7" s="94">
        <f t="shared" si="1"/>
        <v>0</v>
      </c>
      <c r="Y7" s="94">
        <f t="shared" si="1"/>
        <v>0</v>
      </c>
      <c r="Z7" s="94">
        <f t="shared" si="1"/>
        <v>0</v>
      </c>
      <c r="AA7" s="94">
        <f t="shared" si="1"/>
        <v>0</v>
      </c>
      <c r="AB7" s="94">
        <f t="shared" si="1"/>
        <v>0</v>
      </c>
      <c r="AC7" s="94">
        <f t="shared" si="1"/>
        <v>0</v>
      </c>
      <c r="AD7" s="94">
        <f t="shared" si="1"/>
        <v>0</v>
      </c>
      <c r="AE7" s="94">
        <f t="shared" si="1"/>
        <v>0</v>
      </c>
      <c r="AF7" s="94">
        <f t="shared" si="1"/>
        <v>0</v>
      </c>
      <c r="AG7" s="94">
        <f t="shared" si="1"/>
        <v>0</v>
      </c>
      <c r="AH7" s="94">
        <f t="shared" si="1"/>
        <v>0</v>
      </c>
      <c r="AI7" s="94">
        <f t="shared" si="1"/>
        <v>0</v>
      </c>
      <c r="AJ7" s="94">
        <f t="shared" si="1"/>
        <v>0</v>
      </c>
      <c r="AK7" s="94">
        <f>SUM(AK5:AK6)</f>
        <v>1</v>
      </c>
      <c r="AL7" s="53"/>
      <c r="AM7" s="54">
        <f>SUM(G7:AL7)</f>
        <v>1</v>
      </c>
      <c r="AN7" s="34"/>
      <c r="AO7" s="90"/>
      <c r="AP7" s="9">
        <f>SUM(AP6:AP6)</f>
        <v>3000</v>
      </c>
      <c r="AQ7" s="9">
        <f>SUM(AQ6:AQ6)</f>
        <v>3000</v>
      </c>
    </row>
    <row r="8" spans="1:40" s="4" customFormat="1" ht="14.25">
      <c r="A8" s="38"/>
      <c r="B8" s="38"/>
      <c r="C8" s="38"/>
      <c r="D8" s="38"/>
      <c r="E8" s="38"/>
      <c r="F8" s="39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3"/>
      <c r="AM8" s="37"/>
      <c r="AN8" s="37"/>
    </row>
    <row r="9" spans="6:43" s="4" customFormat="1" ht="2.25" customHeight="1">
      <c r="F9" s="43"/>
      <c r="AL9" s="2"/>
      <c r="AM9" s="2"/>
      <c r="AN9" s="2"/>
      <c r="AO9" s="2"/>
      <c r="AP9" s="2"/>
      <c r="AQ9" s="2"/>
    </row>
    <row r="10" spans="1:42" s="4" customFormat="1" ht="11.25" customHeight="1">
      <c r="A10" s="152"/>
      <c r="B10" s="153"/>
      <c r="C10" s="153"/>
      <c r="D10" s="153"/>
      <c r="E10" s="154"/>
      <c r="F10" s="8"/>
      <c r="G10" s="129" t="s">
        <v>37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1"/>
      <c r="AO10" s="51"/>
      <c r="AP10" s="33"/>
    </row>
    <row r="11" spans="1:43" s="4" customFormat="1" ht="13.5" customHeight="1">
      <c r="A11" s="103" t="s">
        <v>7</v>
      </c>
      <c r="B11" s="104"/>
      <c r="C11" s="107" t="s">
        <v>21</v>
      </c>
      <c r="D11" s="107" t="s">
        <v>17</v>
      </c>
      <c r="E11" s="107" t="s">
        <v>8</v>
      </c>
      <c r="F11" s="3"/>
      <c r="G11" s="95">
        <v>1</v>
      </c>
      <c r="H11" s="95">
        <f aca="true" t="shared" si="2" ref="H11:AH11">G11+1</f>
        <v>2</v>
      </c>
      <c r="I11" s="79">
        <f t="shared" si="2"/>
        <v>3</v>
      </c>
      <c r="J11" s="79">
        <f t="shared" si="2"/>
        <v>4</v>
      </c>
      <c r="K11" s="79">
        <f t="shared" si="2"/>
        <v>5</v>
      </c>
      <c r="L11" s="79">
        <f t="shared" si="2"/>
        <v>6</v>
      </c>
      <c r="M11" s="79">
        <f t="shared" si="2"/>
        <v>7</v>
      </c>
      <c r="N11" s="95">
        <f t="shared" si="2"/>
        <v>8</v>
      </c>
      <c r="O11" s="95">
        <f t="shared" si="2"/>
        <v>9</v>
      </c>
      <c r="P11" s="79">
        <f t="shared" si="2"/>
        <v>10</v>
      </c>
      <c r="Q11" s="79">
        <f t="shared" si="2"/>
        <v>11</v>
      </c>
      <c r="R11" s="79">
        <f t="shared" si="2"/>
        <v>12</v>
      </c>
      <c r="S11" s="79">
        <f t="shared" si="2"/>
        <v>13</v>
      </c>
      <c r="T11" s="79">
        <f t="shared" si="2"/>
        <v>14</v>
      </c>
      <c r="U11" s="95">
        <f t="shared" si="2"/>
        <v>15</v>
      </c>
      <c r="V11" s="80">
        <f t="shared" si="2"/>
        <v>16</v>
      </c>
      <c r="W11" s="1">
        <f t="shared" si="2"/>
        <v>17</v>
      </c>
      <c r="X11" s="1">
        <f t="shared" si="2"/>
        <v>18</v>
      </c>
      <c r="Y11" s="1">
        <f t="shared" si="2"/>
        <v>19</v>
      </c>
      <c r="Z11" s="1">
        <f t="shared" si="2"/>
        <v>20</v>
      </c>
      <c r="AA11" s="1">
        <f t="shared" si="2"/>
        <v>21</v>
      </c>
      <c r="AB11" s="80">
        <f t="shared" si="2"/>
        <v>22</v>
      </c>
      <c r="AC11" s="80">
        <f t="shared" si="2"/>
        <v>23</v>
      </c>
      <c r="AD11" s="75">
        <f t="shared" si="2"/>
        <v>24</v>
      </c>
      <c r="AE11" s="1">
        <f t="shared" si="2"/>
        <v>25</v>
      </c>
      <c r="AF11" s="1">
        <f t="shared" si="2"/>
        <v>26</v>
      </c>
      <c r="AG11" s="1">
        <f t="shared" si="2"/>
        <v>27</v>
      </c>
      <c r="AH11" s="1">
        <f t="shared" si="2"/>
        <v>28</v>
      </c>
      <c r="AI11" s="1">
        <v>29</v>
      </c>
      <c r="AJ11" s="1">
        <v>30</v>
      </c>
      <c r="AK11" s="1"/>
      <c r="AL11" s="46"/>
      <c r="AM11" s="111"/>
      <c r="AN11" s="84"/>
      <c r="AO11" s="46"/>
      <c r="AP11" s="46"/>
      <c r="AQ11" s="46"/>
    </row>
    <row r="12" spans="1:43" s="4" customFormat="1" ht="13.5" thickBot="1">
      <c r="A12" s="105"/>
      <c r="B12" s="106"/>
      <c r="C12" s="108"/>
      <c r="D12" s="108"/>
      <c r="E12" s="108"/>
      <c r="F12" s="7"/>
      <c r="G12" s="80" t="s">
        <v>4</v>
      </c>
      <c r="H12" s="80" t="s">
        <v>3</v>
      </c>
      <c r="I12" s="1" t="s">
        <v>4</v>
      </c>
      <c r="J12" s="1" t="s">
        <v>5</v>
      </c>
      <c r="K12" s="1" t="s">
        <v>6</v>
      </c>
      <c r="L12" s="1" t="s">
        <v>6</v>
      </c>
      <c r="M12" s="1" t="s">
        <v>4</v>
      </c>
      <c r="N12" s="80" t="s">
        <v>4</v>
      </c>
      <c r="O12" s="80" t="s">
        <v>3</v>
      </c>
      <c r="P12" s="1" t="s">
        <v>4</v>
      </c>
      <c r="Q12" s="1" t="s">
        <v>5</v>
      </c>
      <c r="R12" s="1" t="s">
        <v>6</v>
      </c>
      <c r="S12" s="1" t="s">
        <v>6</v>
      </c>
      <c r="T12" s="1" t="s">
        <v>4</v>
      </c>
      <c r="U12" s="80" t="s">
        <v>4</v>
      </c>
      <c r="V12" s="80" t="s">
        <v>3</v>
      </c>
      <c r="W12" s="1" t="s">
        <v>4</v>
      </c>
      <c r="X12" s="1" t="s">
        <v>5</v>
      </c>
      <c r="Y12" s="1" t="s">
        <v>6</v>
      </c>
      <c r="Z12" s="1" t="s">
        <v>6</v>
      </c>
      <c r="AA12" s="1" t="s">
        <v>4</v>
      </c>
      <c r="AB12" s="80" t="s">
        <v>4</v>
      </c>
      <c r="AC12" s="80" t="s">
        <v>3</v>
      </c>
      <c r="AD12" s="75" t="s">
        <v>4</v>
      </c>
      <c r="AE12" s="1" t="s">
        <v>5</v>
      </c>
      <c r="AF12" s="1" t="s">
        <v>6</v>
      </c>
      <c r="AG12" s="1" t="s">
        <v>6</v>
      </c>
      <c r="AH12" s="1" t="s">
        <v>4</v>
      </c>
      <c r="AI12" s="1" t="s">
        <v>4</v>
      </c>
      <c r="AJ12" s="1" t="s">
        <v>3</v>
      </c>
      <c r="AK12" s="1"/>
      <c r="AL12" s="46"/>
      <c r="AM12" s="148"/>
      <c r="AN12" s="84"/>
      <c r="AO12" s="49" t="s">
        <v>19</v>
      </c>
      <c r="AP12" s="50" t="s">
        <v>11</v>
      </c>
      <c r="AQ12" s="49" t="s">
        <v>12</v>
      </c>
    </row>
    <row r="13" spans="1:43" s="4" customFormat="1" ht="13.5" thickBot="1">
      <c r="A13" s="82" t="str">
        <f>A21</f>
        <v>B</v>
      </c>
      <c r="B13" s="82"/>
      <c r="C13" s="82" t="str">
        <f>C21</f>
        <v>PIT STOP NO EVENTO</v>
      </c>
      <c r="D13" s="82" t="s">
        <v>39</v>
      </c>
      <c r="E13" s="56" t="s">
        <v>40</v>
      </c>
      <c r="F13" s="7"/>
      <c r="G13" s="81">
        <v>1</v>
      </c>
      <c r="H13" s="81">
        <v>1</v>
      </c>
      <c r="I13" s="44"/>
      <c r="J13" s="44"/>
      <c r="K13" s="78"/>
      <c r="L13" s="44"/>
      <c r="M13" s="44"/>
      <c r="N13" s="81">
        <v>1</v>
      </c>
      <c r="O13" s="81">
        <v>1</v>
      </c>
      <c r="P13" s="44"/>
      <c r="Q13" s="44"/>
      <c r="R13" s="44"/>
      <c r="S13" s="44"/>
      <c r="T13" s="44"/>
      <c r="U13" s="81">
        <v>1</v>
      </c>
      <c r="V13" s="81">
        <v>1</v>
      </c>
      <c r="W13" s="44"/>
      <c r="X13" s="44"/>
      <c r="Y13" s="44"/>
      <c r="Z13" s="44"/>
      <c r="AA13" s="44"/>
      <c r="AB13" s="81">
        <v>1</v>
      </c>
      <c r="AC13" s="81">
        <v>1</v>
      </c>
      <c r="AD13" s="76"/>
      <c r="AE13" s="78"/>
      <c r="AF13" s="44"/>
      <c r="AG13" s="44"/>
      <c r="AH13" s="78"/>
      <c r="AI13" s="44"/>
      <c r="AJ13" s="44"/>
      <c r="AK13" s="44"/>
      <c r="AL13" s="85"/>
      <c r="AM13" s="45">
        <f>SUM(G13:AK13)</f>
        <v>8</v>
      </c>
      <c r="AN13" s="84"/>
      <c r="AO13" s="10"/>
      <c r="AP13" s="10">
        <f>D27</f>
        <v>3000</v>
      </c>
      <c r="AQ13" s="10">
        <f>AP13*AM13</f>
        <v>24000</v>
      </c>
    </row>
    <row r="14" spans="1:43" s="4" customFormat="1" ht="13.5" thickBot="1">
      <c r="A14" s="149"/>
      <c r="B14" s="150"/>
      <c r="C14" s="150"/>
      <c r="D14" s="150"/>
      <c r="E14" s="151"/>
      <c r="F14" s="42"/>
      <c r="G14" s="44">
        <f>SUM(G12:G13)</f>
        <v>1</v>
      </c>
      <c r="H14" s="44">
        <f aca="true" t="shared" si="3" ref="H14:AK14">SUM(H12:H13)</f>
        <v>1</v>
      </c>
      <c r="I14" s="44">
        <f t="shared" si="3"/>
        <v>0</v>
      </c>
      <c r="J14" s="44">
        <f t="shared" si="3"/>
        <v>0</v>
      </c>
      <c r="K14" s="44">
        <f t="shared" si="3"/>
        <v>0</v>
      </c>
      <c r="L14" s="44">
        <f t="shared" si="3"/>
        <v>0</v>
      </c>
      <c r="M14" s="44">
        <f t="shared" si="3"/>
        <v>0</v>
      </c>
      <c r="N14" s="44">
        <f t="shared" si="3"/>
        <v>1</v>
      </c>
      <c r="O14" s="44">
        <f t="shared" si="3"/>
        <v>1</v>
      </c>
      <c r="P14" s="44">
        <f t="shared" si="3"/>
        <v>0</v>
      </c>
      <c r="Q14" s="44">
        <f t="shared" si="3"/>
        <v>0</v>
      </c>
      <c r="R14" s="44">
        <f t="shared" si="3"/>
        <v>0</v>
      </c>
      <c r="S14" s="44">
        <f t="shared" si="3"/>
        <v>0</v>
      </c>
      <c r="T14" s="44">
        <f t="shared" si="3"/>
        <v>0</v>
      </c>
      <c r="U14" s="44">
        <f t="shared" si="3"/>
        <v>1</v>
      </c>
      <c r="V14" s="44">
        <f t="shared" si="3"/>
        <v>1</v>
      </c>
      <c r="W14" s="44">
        <f t="shared" si="3"/>
        <v>0</v>
      </c>
      <c r="X14" s="44">
        <f t="shared" si="3"/>
        <v>0</v>
      </c>
      <c r="Y14" s="44">
        <f t="shared" si="3"/>
        <v>0</v>
      </c>
      <c r="Z14" s="44">
        <f t="shared" si="3"/>
        <v>0</v>
      </c>
      <c r="AA14" s="44">
        <f t="shared" si="3"/>
        <v>0</v>
      </c>
      <c r="AB14" s="44">
        <f t="shared" si="3"/>
        <v>1</v>
      </c>
      <c r="AC14" s="44">
        <f t="shared" si="3"/>
        <v>1</v>
      </c>
      <c r="AD14" s="44">
        <f t="shared" si="3"/>
        <v>0</v>
      </c>
      <c r="AE14" s="44">
        <f t="shared" si="3"/>
        <v>0</v>
      </c>
      <c r="AF14" s="44">
        <f t="shared" si="3"/>
        <v>0</v>
      </c>
      <c r="AG14" s="44">
        <f t="shared" si="3"/>
        <v>0</v>
      </c>
      <c r="AH14" s="44">
        <f t="shared" si="3"/>
        <v>0</v>
      </c>
      <c r="AI14" s="44">
        <f t="shared" si="3"/>
        <v>0</v>
      </c>
      <c r="AJ14" s="44">
        <f t="shared" si="3"/>
        <v>0</v>
      </c>
      <c r="AK14" s="44">
        <f t="shared" si="3"/>
        <v>0</v>
      </c>
      <c r="AL14" s="86"/>
      <c r="AM14" s="45">
        <f>SUM(G14:AL14)</f>
        <v>8</v>
      </c>
      <c r="AN14" s="37"/>
      <c r="AO14" s="83"/>
      <c r="AP14" s="9">
        <f>SUM(AP13)</f>
        <v>3000</v>
      </c>
      <c r="AQ14" s="9">
        <f>SUM(AQ13)</f>
        <v>24000</v>
      </c>
    </row>
    <row r="15" spans="1:40" s="4" customFormat="1" ht="14.25">
      <c r="A15" s="38"/>
      <c r="B15" s="38"/>
      <c r="C15" s="38"/>
      <c r="D15" s="38"/>
      <c r="E15" s="38"/>
      <c r="F15" s="39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3"/>
      <c r="AM15" s="37"/>
      <c r="AN15" s="37"/>
    </row>
    <row r="16" spans="6:43" s="4" customFormat="1" ht="12.75">
      <c r="F16" s="43"/>
      <c r="AL16" s="2"/>
      <c r="AM16" s="2"/>
      <c r="AN16" s="2"/>
      <c r="AO16" s="2"/>
      <c r="AP16" s="2"/>
      <c r="AQ16" s="2"/>
    </row>
    <row r="17" spans="1:40" s="4" customFormat="1" ht="15" customHeight="1">
      <c r="A17" s="38"/>
      <c r="B17" s="38"/>
      <c r="C17" s="38"/>
      <c r="D17" s="38"/>
      <c r="E17" s="38"/>
      <c r="F17" s="39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M17" s="40"/>
      <c r="AN17" s="34"/>
    </row>
    <row r="18" spans="1:40" s="4" customFormat="1" ht="15.75" customHeight="1">
      <c r="A18" s="103" t="s">
        <v>7</v>
      </c>
      <c r="B18" s="104"/>
      <c r="C18" s="107" t="s">
        <v>21</v>
      </c>
      <c r="D18" s="107" t="s">
        <v>17</v>
      </c>
      <c r="E18" s="107" t="s">
        <v>22</v>
      </c>
      <c r="F18" s="39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M18" s="40"/>
      <c r="AN18" s="34"/>
    </row>
    <row r="19" spans="1:46" s="4" customFormat="1" ht="15.75" customHeight="1">
      <c r="A19" s="105"/>
      <c r="B19" s="106"/>
      <c r="C19" s="108"/>
      <c r="D19" s="108"/>
      <c r="E19" s="108"/>
      <c r="F19" s="3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M19" s="40"/>
      <c r="AN19" s="34"/>
      <c r="AO19" s="62" t="s">
        <v>15</v>
      </c>
      <c r="AP19" s="35"/>
      <c r="AQ19" s="36">
        <f>AQ7+AQ14</f>
        <v>27000</v>
      </c>
      <c r="AR19" s="35"/>
      <c r="AS19" s="134"/>
      <c r="AT19" s="134"/>
    </row>
    <row r="20" spans="1:39" s="4" customFormat="1" ht="12.75" customHeight="1">
      <c r="A20" s="98" t="s">
        <v>0</v>
      </c>
      <c r="B20" s="98"/>
      <c r="C20" s="82" t="s">
        <v>42</v>
      </c>
      <c r="D20" s="82" t="str">
        <f>C27</f>
        <v>LOGO COMPARTILHADO </v>
      </c>
      <c r="E20" s="57">
        <f>AM6</f>
        <v>1</v>
      </c>
      <c r="F20" s="3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M20" s="40"/>
    </row>
    <row r="21" spans="1:39" s="4" customFormat="1" ht="12.75">
      <c r="A21" s="98" t="s">
        <v>1</v>
      </c>
      <c r="B21" s="98"/>
      <c r="C21" s="82" t="s">
        <v>43</v>
      </c>
      <c r="D21" s="82" t="str">
        <f>C27</f>
        <v>LOGO COMPARTILHADO </v>
      </c>
      <c r="E21" s="57">
        <f>AM13</f>
        <v>8</v>
      </c>
      <c r="F21" s="3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M21" s="40"/>
    </row>
    <row r="22" spans="1:39" s="4" customFormat="1" ht="12.75">
      <c r="A22" s="83"/>
      <c r="B22" s="83"/>
      <c r="C22" s="58" t="s">
        <v>10</v>
      </c>
      <c r="D22" s="83"/>
      <c r="E22" s="83"/>
      <c r="F22" s="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M22" s="40"/>
    </row>
    <row r="23" spans="1:39" s="4" customFormat="1" ht="12.75">
      <c r="A23" s="142" t="s">
        <v>27</v>
      </c>
      <c r="B23" s="143"/>
      <c r="C23" s="144"/>
      <c r="D23" s="135" t="s">
        <v>14</v>
      </c>
      <c r="E23" s="137">
        <f>AP1</f>
        <v>0</v>
      </c>
      <c r="F23" s="39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M23" s="40"/>
    </row>
    <row r="24" spans="1:39" s="4" customFormat="1" ht="12.75">
      <c r="A24" s="145"/>
      <c r="B24" s="146"/>
      <c r="C24" s="147"/>
      <c r="D24" s="136"/>
      <c r="E24" s="138"/>
      <c r="F24" s="39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M24" s="40"/>
    </row>
    <row r="25" spans="1:21" s="4" customFormat="1" ht="12.75" customHeight="1">
      <c r="A25" s="108" t="s">
        <v>24</v>
      </c>
      <c r="B25" s="83"/>
      <c r="C25" s="108" t="s">
        <v>30</v>
      </c>
      <c r="D25" s="117" t="s">
        <v>26</v>
      </c>
      <c r="E25" s="125" t="s">
        <v>11</v>
      </c>
      <c r="F25" s="126"/>
      <c r="G25" s="126"/>
      <c r="H25" s="126"/>
      <c r="I25" s="126"/>
      <c r="J25" s="104"/>
      <c r="K25" s="133" t="s">
        <v>25</v>
      </c>
      <c r="L25" s="133"/>
      <c r="M25" s="133"/>
      <c r="N25" s="133"/>
      <c r="O25" s="133"/>
      <c r="P25" s="133"/>
      <c r="Q25" s="133"/>
      <c r="R25" s="2"/>
      <c r="S25" s="2"/>
      <c r="U25" s="40"/>
    </row>
    <row r="26" spans="1:21" s="4" customFormat="1" ht="12.75">
      <c r="A26" s="109"/>
      <c r="B26" s="83"/>
      <c r="C26" s="109"/>
      <c r="D26" s="108"/>
      <c r="E26" s="105"/>
      <c r="F26" s="127"/>
      <c r="G26" s="127"/>
      <c r="H26" s="127"/>
      <c r="I26" s="127"/>
      <c r="J26" s="106"/>
      <c r="K26" s="133"/>
      <c r="L26" s="133"/>
      <c r="M26" s="133"/>
      <c r="N26" s="133"/>
      <c r="O26" s="133"/>
      <c r="P26" s="133"/>
      <c r="Q26" s="133"/>
      <c r="R26" s="2"/>
      <c r="S26" s="2"/>
      <c r="U26" s="40"/>
    </row>
    <row r="27" spans="1:21" s="4" customFormat="1" ht="12.75">
      <c r="A27" s="57">
        <f>E20+E21</f>
        <v>9</v>
      </c>
      <c r="B27" s="83"/>
      <c r="C27" s="82" t="s">
        <v>41</v>
      </c>
      <c r="D27" s="59">
        <v>3000</v>
      </c>
      <c r="E27" s="118">
        <f>D27*A27</f>
        <v>27000</v>
      </c>
      <c r="F27" s="119"/>
      <c r="G27" s="119"/>
      <c r="H27" s="119"/>
      <c r="I27" s="119"/>
      <c r="J27" s="120"/>
      <c r="K27" s="141">
        <f>E27</f>
        <v>27000</v>
      </c>
      <c r="L27" s="141"/>
      <c r="M27" s="141"/>
      <c r="N27" s="141"/>
      <c r="O27" s="141"/>
      <c r="P27" s="141"/>
      <c r="Q27" s="141"/>
      <c r="R27" s="2"/>
      <c r="S27" s="2"/>
      <c r="U27" s="40"/>
    </row>
    <row r="28" spans="1:21" s="4" customFormat="1" ht="12.75">
      <c r="A28" s="57"/>
      <c r="B28" s="83"/>
      <c r="C28" s="82"/>
      <c r="D28" s="59"/>
      <c r="E28" s="118"/>
      <c r="F28" s="119"/>
      <c r="G28" s="119"/>
      <c r="H28" s="119"/>
      <c r="I28" s="119"/>
      <c r="J28" s="120"/>
      <c r="K28" s="112"/>
      <c r="L28" s="112"/>
      <c r="M28" s="112"/>
      <c r="N28" s="112"/>
      <c r="O28" s="112"/>
      <c r="P28" s="112"/>
      <c r="Q28" s="112"/>
      <c r="R28" s="2"/>
      <c r="S28" s="2"/>
      <c r="U28" s="40"/>
    </row>
    <row r="29" spans="3:17" s="4" customFormat="1" ht="21.75" customHeight="1">
      <c r="C29" s="4" t="s">
        <v>10</v>
      </c>
      <c r="E29" s="113" t="s">
        <v>28</v>
      </c>
      <c r="F29" s="113"/>
      <c r="G29" s="113"/>
      <c r="H29" s="113"/>
      <c r="I29" s="113"/>
      <c r="J29" s="113"/>
      <c r="K29" s="114">
        <f>SUM(K27:Q28)</f>
        <v>27000</v>
      </c>
      <c r="L29" s="113"/>
      <c r="M29" s="113"/>
      <c r="N29" s="113"/>
      <c r="O29" s="113"/>
      <c r="P29" s="113"/>
      <c r="Q29" s="113"/>
    </row>
    <row r="30" s="4" customFormat="1" ht="12.75">
      <c r="F30" s="43"/>
    </row>
  </sheetData>
  <sheetProtection/>
  <mergeCells count="41">
    <mergeCell ref="A7:E7"/>
    <mergeCell ref="A4:B5"/>
    <mergeCell ref="C4:C5"/>
    <mergeCell ref="D4:D5"/>
    <mergeCell ref="E4:E5"/>
    <mergeCell ref="AM4:AM5"/>
    <mergeCell ref="A6:B6"/>
    <mergeCell ref="A1:AK1"/>
    <mergeCell ref="A2:AK2"/>
    <mergeCell ref="A10:E10"/>
    <mergeCell ref="G10:AK10"/>
    <mergeCell ref="A11:B12"/>
    <mergeCell ref="C11:C12"/>
    <mergeCell ref="D11:D12"/>
    <mergeCell ref="E11:E12"/>
    <mergeCell ref="A3:E3"/>
    <mergeCell ref="G3:AK3"/>
    <mergeCell ref="AM11:AM12"/>
    <mergeCell ref="A14:E14"/>
    <mergeCell ref="A18:B19"/>
    <mergeCell ref="C18:C19"/>
    <mergeCell ref="D18:D19"/>
    <mergeCell ref="E18:E19"/>
    <mergeCell ref="K27:Q27"/>
    <mergeCell ref="AS19:AT19"/>
    <mergeCell ref="A20:B20"/>
    <mergeCell ref="A21:B21"/>
    <mergeCell ref="G22:AK22"/>
    <mergeCell ref="A23:C24"/>
    <mergeCell ref="D23:D24"/>
    <mergeCell ref="E23:E24"/>
    <mergeCell ref="E28:J28"/>
    <mergeCell ref="K28:Q28"/>
    <mergeCell ref="E29:J29"/>
    <mergeCell ref="K29:Q29"/>
    <mergeCell ref="A25:A26"/>
    <mergeCell ref="C25:C26"/>
    <mergeCell ref="D25:D26"/>
    <mergeCell ref="E25:J26"/>
    <mergeCell ref="K25:Q26"/>
    <mergeCell ref="E27:J27"/>
  </mergeCells>
  <conditionalFormatting sqref="I8:AK8 I15:AK15 G17">
    <cfRule type="cellIs" priority="21" dxfId="0" operator="greaterThanOrEqual" stopIfTrue="1">
      <formula>1</formula>
    </cfRule>
  </conditionalFormatting>
  <conditionalFormatting sqref="G8:H8 G15:H15">
    <cfRule type="cellIs" priority="22" dxfId="0" operator="greaterThanOrEqual" stopIfTrue="1">
      <formula>1</formula>
    </cfRule>
  </conditionalFormatting>
  <conditionalFormatting sqref="G18">
    <cfRule type="cellIs" priority="20" dxfId="0" operator="greaterThanOrEqual" stopIfTrue="1">
      <formula>1</formula>
    </cfRule>
  </conditionalFormatting>
  <conditionalFormatting sqref="H17:AK17">
    <cfRule type="cellIs" priority="19" dxfId="0" operator="greaterThanOrEqual" stopIfTrue="1">
      <formula>1</formula>
    </cfRule>
  </conditionalFormatting>
  <conditionalFormatting sqref="G14:AK14">
    <cfRule type="cellIs" priority="18" dxfId="0" operator="greaterThanOrEqual" stopIfTrue="1">
      <formula>1</formula>
    </cfRule>
  </conditionalFormatting>
  <conditionalFormatting sqref="V11:AK11">
    <cfRule type="cellIs" priority="9" dxfId="2" operator="equal" stopIfTrue="1">
      <formula>"d"</formula>
    </cfRule>
    <cfRule type="cellIs" priority="10" dxfId="1" operator="equal" stopIfTrue="1">
      <formula>"Sa"</formula>
    </cfRule>
  </conditionalFormatting>
  <conditionalFormatting sqref="G12:AK12">
    <cfRule type="cellIs" priority="7" dxfId="2" operator="equal" stopIfTrue="1">
      <formula>"d"</formula>
    </cfRule>
    <cfRule type="cellIs" priority="8" dxfId="1" operator="equal" stopIfTrue="1">
      <formula>"Sa"</formula>
    </cfRule>
  </conditionalFormatting>
  <conditionalFormatting sqref="V4:AK4">
    <cfRule type="cellIs" priority="5" dxfId="2" operator="equal" stopIfTrue="1">
      <formula>"d"</formula>
    </cfRule>
    <cfRule type="cellIs" priority="6" dxfId="1" operator="equal" stopIfTrue="1">
      <formula>"Sa"</formula>
    </cfRule>
  </conditionalFormatting>
  <conditionalFormatting sqref="G7:AJ7">
    <cfRule type="cellIs" priority="4" dxfId="0" operator="greaterThanOrEqual" stopIfTrue="1">
      <formula>1</formula>
    </cfRule>
  </conditionalFormatting>
  <conditionalFormatting sqref="G5:AK5">
    <cfRule type="cellIs" priority="2" dxfId="2" operator="equal" stopIfTrue="1">
      <formula>"d"</formula>
    </cfRule>
    <cfRule type="cellIs" priority="3" dxfId="1" operator="equal" stopIfTrue="1">
      <formula>"Sa"</formula>
    </cfRule>
  </conditionalFormatting>
  <conditionalFormatting sqref="AK7">
    <cfRule type="cellIs" priority="1" dxfId="0" operator="greaterThanOrEqual" stopIfTrue="1">
      <formula>1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 Vincci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Edus Ricardo</dc:creator>
  <cp:keywords/>
  <dc:description/>
  <cp:lastModifiedBy>opecplanejamento</cp:lastModifiedBy>
  <cp:lastPrinted>2018-05-09T19:03:15Z</cp:lastPrinted>
  <dcterms:created xsi:type="dcterms:W3CDTF">1999-07-28T22:10:28Z</dcterms:created>
  <dcterms:modified xsi:type="dcterms:W3CDTF">2019-01-24T12:23:22Z</dcterms:modified>
  <cp:category/>
  <cp:version/>
  <cp:contentType/>
  <cp:contentStatus/>
</cp:coreProperties>
</file>